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J67" i="2" l="1"/>
  <c r="H63" i="2"/>
  <c r="G63" i="2"/>
  <c r="E63" i="2"/>
  <c r="D63" i="2"/>
  <c r="H92" i="2" l="1"/>
  <c r="K35" i="3" l="1"/>
  <c r="D56" i="3"/>
  <c r="I44" i="3"/>
  <c r="J115" i="2"/>
  <c r="I110" i="2"/>
  <c r="H110" i="2"/>
  <c r="G110" i="2"/>
  <c r="F110" i="2"/>
  <c r="E110" i="2"/>
  <c r="D110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3" i="2"/>
  <c r="H65" i="2"/>
  <c r="H64" i="2" s="1"/>
  <c r="G65" i="2"/>
  <c r="G64" i="2" s="1"/>
  <c r="I37" i="2"/>
  <c r="G37" i="2"/>
  <c r="F37" i="2"/>
  <c r="D37" i="2"/>
  <c r="J40" i="2"/>
  <c r="K77" i="2"/>
  <c r="J77" i="2"/>
  <c r="L27" i="2"/>
  <c r="K27" i="2"/>
  <c r="J27" i="2"/>
  <c r="L41" i="3"/>
  <c r="K41" i="3"/>
  <c r="J41" i="3"/>
  <c r="H38" i="3"/>
  <c r="G38" i="3"/>
  <c r="E38" i="3"/>
  <c r="D38" i="3"/>
  <c r="I92" i="2"/>
  <c r="L35" i="3"/>
  <c r="G18" i="3"/>
  <c r="J96" i="2"/>
  <c r="J85" i="2"/>
  <c r="L29" i="2"/>
  <c r="K29" i="2"/>
  <c r="J29" i="2"/>
  <c r="J102" i="2"/>
  <c r="G92" i="2"/>
  <c r="G91" i="2" s="1"/>
  <c r="J84" i="2"/>
  <c r="G54" i="2"/>
  <c r="H31" i="3"/>
  <c r="G31" i="3"/>
  <c r="E31" i="3"/>
  <c r="D31" i="3"/>
  <c r="D25" i="3"/>
  <c r="J35" i="3"/>
  <c r="I100" i="2"/>
  <c r="I97" i="2" s="1"/>
  <c r="H100" i="2"/>
  <c r="H97" i="2" s="1"/>
  <c r="G100" i="2"/>
  <c r="G97" i="2" s="1"/>
  <c r="F100" i="2"/>
  <c r="F97" i="2" s="1"/>
  <c r="E100" i="2"/>
  <c r="E97" i="2" s="1"/>
  <c r="D100" i="2"/>
  <c r="D97" i="2" s="1"/>
  <c r="H91" i="2"/>
  <c r="K24" i="3"/>
  <c r="J24" i="3"/>
  <c r="E13" i="2" l="1"/>
  <c r="G13" i="2"/>
  <c r="D18" i="3" l="1"/>
  <c r="F18" i="3"/>
  <c r="G47" i="3"/>
  <c r="I20" i="3"/>
  <c r="H20" i="3"/>
  <c r="G20" i="3"/>
  <c r="F20" i="3"/>
  <c r="E20" i="3"/>
  <c r="D20" i="3"/>
  <c r="L125" i="2"/>
  <c r="K125" i="2"/>
  <c r="J125" i="2"/>
  <c r="L124" i="2"/>
  <c r="K124" i="2"/>
  <c r="J124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2" i="2"/>
  <c r="K112" i="2"/>
  <c r="J112" i="2"/>
  <c r="L111" i="2"/>
  <c r="K111" i="2"/>
  <c r="J111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1" i="2"/>
  <c r="K101" i="2"/>
  <c r="J101" i="2"/>
  <c r="L100" i="2"/>
  <c r="K100" i="2"/>
  <c r="J100" i="2"/>
  <c r="L97" i="2"/>
  <c r="K97" i="2"/>
  <c r="J97" i="2"/>
  <c r="L94" i="2"/>
  <c r="K94" i="2"/>
  <c r="J94" i="2"/>
  <c r="L93" i="2"/>
  <c r="K93" i="2"/>
  <c r="J93" i="2"/>
  <c r="L89" i="2"/>
  <c r="K89" i="2"/>
  <c r="J89" i="2"/>
  <c r="L88" i="2"/>
  <c r="K88" i="2"/>
  <c r="J88" i="2"/>
  <c r="L87" i="2"/>
  <c r="K87" i="2"/>
  <c r="J87" i="2"/>
  <c r="L81" i="2"/>
  <c r="K81" i="2"/>
  <c r="J81" i="2"/>
  <c r="L79" i="2"/>
  <c r="K79" i="2"/>
  <c r="J79" i="2"/>
  <c r="L78" i="2"/>
  <c r="K78" i="2"/>
  <c r="J78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L71" i="2"/>
  <c r="K71" i="2"/>
  <c r="J71" i="2"/>
  <c r="L70" i="2"/>
  <c r="L69" i="2"/>
  <c r="L68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7" i="4"/>
  <c r="D7" i="4"/>
  <c r="L37" i="3"/>
  <c r="K37" i="3"/>
  <c r="J37" i="3"/>
  <c r="H36" i="3"/>
  <c r="G36" i="3"/>
  <c r="F36" i="3"/>
  <c r="L36" i="3" s="1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H56" i="3"/>
  <c r="G56" i="3"/>
  <c r="J56" i="3" s="1"/>
  <c r="F56" i="3"/>
  <c r="L56" i="3" s="1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I47" i="3"/>
  <c r="H47" i="3"/>
  <c r="F47" i="3"/>
  <c r="L47" i="3" s="1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2" i="2"/>
  <c r="F91" i="2" s="1"/>
  <c r="E92" i="2"/>
  <c r="E91" i="2" s="1"/>
  <c r="D92" i="2"/>
  <c r="D91" i="2" s="1"/>
  <c r="F103" i="2"/>
  <c r="E103" i="2"/>
  <c r="D103" i="2"/>
  <c r="I86" i="2"/>
  <c r="I82" i="2" s="1"/>
  <c r="H86" i="2"/>
  <c r="H82" i="2" s="1"/>
  <c r="G86" i="2"/>
  <c r="G82" i="2" s="1"/>
  <c r="F86" i="2"/>
  <c r="F82" i="2" s="1"/>
  <c r="E86" i="2"/>
  <c r="E82" i="2" s="1"/>
  <c r="D86" i="2"/>
  <c r="D82" i="2" s="1"/>
  <c r="H72" i="2"/>
  <c r="G72" i="2"/>
  <c r="E72" i="2"/>
  <c r="D72" i="2"/>
  <c r="H70" i="2"/>
  <c r="G70" i="2"/>
  <c r="E70" i="2"/>
  <c r="E69" i="2" s="1"/>
  <c r="E68" i="2" s="1"/>
  <c r="D70" i="2"/>
  <c r="D69" i="2" s="1"/>
  <c r="D68" i="2" s="1"/>
  <c r="E65" i="2"/>
  <c r="D65" i="2"/>
  <c r="H58" i="2"/>
  <c r="G58" i="2"/>
  <c r="G57" i="2" s="1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F50" i="2" s="1"/>
  <c r="E51" i="2"/>
  <c r="E50" i="2" s="1"/>
  <c r="D51" i="2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H18" i="2" l="1"/>
  <c r="K18" i="2" s="1"/>
  <c r="K19" i="2"/>
  <c r="D50" i="2"/>
  <c r="D49" i="2" s="1"/>
  <c r="F49" i="2"/>
  <c r="E49" i="2"/>
  <c r="L51" i="2"/>
  <c r="J51" i="2"/>
  <c r="E64" i="2"/>
  <c r="K65" i="2"/>
  <c r="D64" i="2"/>
  <c r="J65" i="2"/>
  <c r="K51" i="2"/>
  <c r="K25" i="3"/>
  <c r="K72" i="2"/>
  <c r="J72" i="2"/>
  <c r="K82" i="2"/>
  <c r="K86" i="2"/>
  <c r="H57" i="2"/>
  <c r="K57" i="2" s="1"/>
  <c r="K58" i="2"/>
  <c r="J57" i="2"/>
  <c r="J58" i="2"/>
  <c r="K54" i="2"/>
  <c r="K43" i="2"/>
  <c r="J43" i="2"/>
  <c r="L25" i="3"/>
  <c r="L9" i="3"/>
  <c r="K9" i="3"/>
  <c r="J9" i="3"/>
  <c r="L103" i="2"/>
  <c r="L110" i="2"/>
  <c r="H103" i="2"/>
  <c r="K103" i="2" s="1"/>
  <c r="K110" i="2"/>
  <c r="G103" i="2"/>
  <c r="J103" i="2" s="1"/>
  <c r="J110" i="2"/>
  <c r="I91" i="2"/>
  <c r="L91" i="2" s="1"/>
  <c r="L92" i="2"/>
  <c r="K91" i="2"/>
  <c r="K92" i="2"/>
  <c r="J91" i="2"/>
  <c r="J92" i="2"/>
  <c r="L82" i="2"/>
  <c r="L86" i="2"/>
  <c r="J82" i="2"/>
  <c r="J86" i="2"/>
  <c r="H69" i="2"/>
  <c r="K70" i="2"/>
  <c r="G69" i="2"/>
  <c r="J70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K63" i="2" l="1"/>
  <c r="K64" i="2"/>
  <c r="J63" i="2"/>
  <c r="J64" i="2"/>
  <c r="F7" i="3"/>
  <c r="F61" i="3" s="1"/>
  <c r="I7" i="3"/>
  <c r="L31" i="3"/>
  <c r="G7" i="3"/>
  <c r="G61" i="3" s="1"/>
  <c r="H49" i="2"/>
  <c r="K49" i="2" s="1"/>
  <c r="K50" i="2"/>
  <c r="J31" i="3"/>
  <c r="J25" i="3"/>
  <c r="H68" i="2"/>
  <c r="K68" i="2" s="1"/>
  <c r="K69" i="2"/>
  <c r="G68" i="2"/>
  <c r="J68" i="2" s="1"/>
  <c r="J69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<sst xmlns="http://schemas.openxmlformats.org/spreadsheetml/2006/main" count="768" uniqueCount="421">
  <si>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</si>
  <si>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</si>
  <si>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</si>
  <si>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</si>
  <si>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</si>
  <si>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</si>
  <si>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</si>
  <si>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</si>
  <si>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</si>
  <si>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</si>
  <si>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</si>
  <si>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</si>
  <si>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</si>
  <si>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</si>
  <si>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</si>
  <si>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</si>
  <si>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</si>
  <si>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</si>
  <si>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</si>
  <si>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</si>
  <si>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</si>
  <si>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</si>
  <si>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</si>
  <si>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</si>
  <si>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</si>
  <si>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</si>
  <si>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</si>
  <si>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</si>
  <si>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</si>
  <si>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</si>
  <si>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</si>
  <si>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</si>
  <si>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</si>
  <si>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</si>
  <si>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</si>
  <si>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</si>
  <si>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</si>
  <si>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</si>
  <si>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</si>
  <si>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</si>
  <si>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</si>
  <si>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</si>
  <si>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</si>
  <si>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</si>
  <si>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</si>
  <si>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</si>
  <si>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</si>
  <si>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</si>
  <si>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</si>
  <si>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</si>
  <si>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</si>
  <si>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</si>
  <si>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</si>
  <si>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</si>
  <si>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</si>
  <si>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</si>
  <si>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</si>
  <si>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</si>
  <si>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</si>
  <si>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</si>
  <si>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</si>
  <si>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</si>
  <si>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</si>
  <si>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</si>
  <si>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</si>
  <si>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</si>
  <si>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</si>
  <si>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</si>
  <si>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</si>
  <si>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</si>
  <si>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</si>
  <si>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</si>
  <si>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</si>
  <si>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</si>
  <si>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</si>
  <si>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</si>
  <si>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</si>
  <si>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</si>
  <si>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</si>
  <si>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</si>
  <si>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</si>
  <si>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</si>
  <si>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</si>
  <si>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</si>
  <si>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</si>
  <si>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</si>
  <si>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</si>
  <si>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</si>
  <si>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</si>
  <si>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</si>
  <si>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</si>
  <si>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</si>
  <si>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</si>
  <si>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</si>
  <si>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</si>
  <si>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</si>
  <si>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</si>
  <si>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</si>
  <si>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</si>
  <si>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</si>
  <si>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</si>
  <si>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</si>
  <si>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</si>
  <si>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</si>
  <si>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</si>
  <si>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</si>
  <si>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</si>
  <si>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</si>
  <si>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</si>
  <si>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</si>
  <si>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</si>
  <si>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</si>
  <si>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</si>
  <si>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</si>
  <si>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</si>
  <si>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</si>
  <si>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</si>
  <si>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</si>
  <si>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</si>
  <si>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</si>
  <si>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</si>
  <si>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</si>
  <si>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</si>
  <si>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</si>
  <si>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</si>
  <si>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</si>
  <si>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</si>
  <si>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</si>
  <si>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</si>
  <si>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</si>
  <si>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</si>
  <si>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</si>
  <si>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</si>
  <si>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</si>
  <si>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</si>
  <si>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</si>
  <si>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</si>
  <si>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</si>
  <si>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</si>
  <si>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</si>
  <si>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</si>
  <si>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</si>
  <si>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</si>
  <si>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</si>
  <si>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</si>
  <si>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</si>
  <si>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</si>
  <si>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</si>
  <si>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</si>
  <si>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</si>
  <si>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</si>
  <si>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</si>
  <si>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</si>
  <si>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</si>
  <si>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</si>
  <si>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</si>
  <si>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</si>
  <si>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</si>
  <si>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</si>
  <si>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</si>
  <si>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</si>
  <si>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</si>
  <si>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</si>
  <si>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</si>
  <si>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</si>
  <si>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</si>
  <si>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</si>
  <si>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</si>
  <si>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</si>
  <si>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</si>
  <si>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</si>
  <si>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</si>
  <si>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</si>
  <si>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</si>
  <si>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</si>
  <si>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</si>
  <si>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</si>
  <si>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</si>
  <si>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</si>
  <si>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</si>
  <si>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</si>
  <si>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</si>
  <si>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</si>
  <si>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</si>
  <si>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</si>
  <si>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</si>
  <si>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</si>
  <si>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</si>
  <si>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</si>
  <si>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</si>
  <si>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</si>
  <si>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</si>
  <si>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</si>
  <si>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</si>
  <si>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</si>
  <si>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</si>
  <si>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</si>
  <si>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</si>
  <si>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</si>
  <si>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</si>
  <si>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</si>
  <si>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</si>
  <si>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</si>
  <si>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</si>
  <si>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</si>
  <si>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</si>
  <si>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</si>
  <si>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</si>
  <si>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</si>
  <si>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</si>
  <si>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</si>
  <si>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</si>
  <si>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</si>
  <si>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</si>
  <si>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</si>
  <si>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</si>
  <si>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</si>
  <si>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</si>
  <si>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</si>
  <si>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</si>
  <si>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</si>
  <si>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</si>
  <si>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</si>
  <si>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</si>
  <si>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</si>
  <si>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</si>
  <si>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</si>
  <si>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</si>
  <si>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</si>
  <si>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</si>
  <si>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</si>
  <si>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</si>
  <si>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</si>
  <si>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</si>
  <si>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</si>
  <si>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</si>
  <si>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</si>
  <si>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</si>
  <si>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</si>
  <si>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</si>
  <si>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</si>
  <si>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</si>
  <si>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</si>
  <si>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</si>
  <si>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</si>
  <si>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</si>
  <si>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</si>
  <si>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</si>
  <si>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</si>
  <si>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</si>
  <si>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</si>
  <si>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</si>
  <si>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</si>
  <si>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</si>
  <si>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</si>
  <si>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</si>
  <si>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</si>
  <si>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</si>
  <si>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</si>
  <si>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</si>
  <si>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</si>
  <si>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</si>
  <si>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</si>
  <si>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</si>
  <si>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</si>
  <si>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</si>
  <si>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</si>
  <si>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</si>
  <si>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</si>
  <si>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</si>
  <si>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</si>
  <si>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</si>
  <si>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</si>
  <si>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</si>
  <si>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</si>
  <si>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</si>
  <si>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</si>
  <si>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</si>
  <si>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</si>
  <si>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</si>
  <si>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</si>
  <si>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</si>
  <si>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</si>
  <si>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</si>
  <si>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</si>
  <si>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</si>
  <si>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</si>
  <si>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</si>
  <si>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</si>
  <si>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</si>
  <si>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</si>
  <si>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</si>
  <si>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</si>
  <si>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</si>
  <si>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</si>
  <si>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</si>
  <si>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</si>
  <si>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</si>
  <si>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</si>
  <si>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</si>
  <si>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</si>
  <si>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</si>
  <si>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</si>
  <si>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</si>
  <si>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</si>
  <si>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</si>
  <si>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</si>
  <si>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</si>
  <si>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</si>
  <si>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</si>
  <si>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</si>
  <si>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</si>
  <si>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</si>
  <si>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</si>
  <si>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</si>
  <si>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</si>
  <si>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</si>
  <si>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</si>
  <si>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</si>
  <si>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</si>
  <si>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</si>
  <si>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</si>
  <si>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</si>
  <si>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</si>
  <si>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</si>
  <si>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</si>
  <si>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</si>
  <si>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</si>
  <si>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</si>
  <si>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</si>
  <si>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</si>
  <si>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</si>
  <si>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</si>
  <si>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</si>
  <si>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</si>
  <si>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</si>
  <si>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</si>
  <si>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</si>
  <si>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</si>
  <si>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</si>
  <si>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</si>
  <si>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</si>
  <si>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</si>
  <si>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</si>
  <si>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</si>
  <si>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</si>
  <si>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</si>
  <si>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</si>
  <si>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</si>
  <si>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</si>
  <si>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</si>
  <si>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</si>
  <si>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</si>
  <si>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</si>
  <si>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</si>
  <si>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</si>
  <si>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</si>
  <si>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</si>
  <si>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</si>
  <si>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</si>
  <si>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</si>
  <si>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</si>
  <si>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</si>
  <si>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</si>
  <si>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</si>
  <si>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</si>
  <si>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</si>
  <si>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</si>
  <si>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</si>
  <si>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</si>
  <si>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</si>
  <si>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</si>
  <si>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</si>
  <si>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</si>
  <si>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</si>
  <si>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</si>
  <si>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</si>
  <si>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</si>
  <si>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</si>
  <si>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</si>
  <si>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</si>
  <si>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</si>
  <si>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</si>
  <si>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</si>
  <si>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</si>
  <si>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</si>
  <si>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</si>
  <si>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</si>
  <si>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</si>
  <si>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</si>
  <si>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</si>
  <si>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</si>
  <si>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</si>
  <si>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</si>
  <si>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</si>
  <si>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</si>
  <si>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</si>
  <si>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</si>
  <si>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</si>
  <si>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</si>
  <si>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</si>
  <si>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</si>
  <si>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</si>
  <si>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</si>
  <si>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</si>
  <si>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</si>
  <si>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</si>
  <si>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</si>
  <si>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</si>
  <si>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</si>
  <si>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</si>
  <si>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</si>
  <si>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</si>
  <si>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</si>
  <si>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</si>
  <si>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</si>
  <si>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</si>
  <si>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 xml:space="preserve">СПРАВКА ОБ ИСПОЛНЕНИИ КОНСОЛИДИРОВАННОГО БЮДЖЕТА МАМСКО-ЧУЙСКОГО РАЙОНА ЗА АПРЕЛЬ 2019 ГОДА 
</t>
  </si>
  <si>
    <t>Прочие расходы от компенсации затрат бюджетов муниципальных районов</t>
  </si>
  <si>
    <t>000 11302995050000 130</t>
  </si>
  <si>
    <t xml:space="preserve"> 000 202225519 05 0000 151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</si>
</sst>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25" workbookViewId="0">
      <selection activeCell="H120" sqref="H120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417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 x14ac:dyDescent="0.25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419259902.79000002</v>
      </c>
      <c r="E9" s="66">
        <v>367980502.79000002</v>
      </c>
      <c r="F9" s="66">
        <v>66213280</v>
      </c>
      <c r="G9" s="66">
        <v>128086694.34</v>
      </c>
      <c r="H9" s="66">
        <v>115468710.87</v>
      </c>
      <c r="I9" s="66">
        <v>17937486.699999999</v>
      </c>
      <c r="J9" s="66">
        <f>G9/D9*100</f>
        <v>30.550666421385969</v>
      </c>
      <c r="K9" s="66">
        <f>H9/E9*100</f>
        <v>31.379029593830399</v>
      </c>
      <c r="L9" s="66">
        <f>I9/F9*100</f>
        <v>27.090466897274982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62848000</v>
      </c>
      <c r="E11" s="66">
        <v>48306100</v>
      </c>
      <c r="F11" s="66">
        <v>14541900</v>
      </c>
      <c r="G11" s="66">
        <v>17832524.350000001</v>
      </c>
      <c r="H11" s="66">
        <v>13683572.4</v>
      </c>
      <c r="I11" s="66">
        <v>4148951.95</v>
      </c>
      <c r="J11" s="66">
        <f t="shared" ref="J11:L45" si="0">G11/D11*100</f>
        <v>28.374052237143587</v>
      </c>
      <c r="K11" s="66">
        <f t="shared" ref="K11:L45" si="1">H11/E11*100</f>
        <v>28.326800134972601</v>
      </c>
      <c r="L11" s="66">
        <f t="shared" ref="L11:L45" si="2">I11/F11*100</f>
        <v>28.531016923510684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43741000</v>
      </c>
      <c r="E12" s="62">
        <f t="shared" si="3"/>
        <v>35595000</v>
      </c>
      <c r="F12" s="62">
        <f t="shared" si="3"/>
        <v>8146000</v>
      </c>
      <c r="G12" s="62">
        <f t="shared" si="3"/>
        <v>11597333.5</v>
      </c>
      <c r="H12" s="62">
        <f t="shared" si="3"/>
        <v>8779491.3100000005</v>
      </c>
      <c r="I12" s="62">
        <f t="shared" si="3"/>
        <v>2817841.29</v>
      </c>
      <c r="J12" s="66">
        <f t="shared" si="0"/>
        <v>26.513645092704785</v>
      </c>
      <c r="K12" s="66">
        <f t="shared" si="1"/>
        <v>24.664956623121228</v>
      </c>
      <c r="L12" s="66">
        <f t="shared" si="2"/>
        <v>34.591717284556836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43741000</v>
      </c>
      <c r="E13" s="29">
        <f t="shared" si="4"/>
        <v>35595000</v>
      </c>
      <c r="F13" s="29">
        <f t="shared" si="4"/>
        <v>8146000</v>
      </c>
      <c r="G13" s="29">
        <f t="shared" si="4"/>
        <v>11597333.5</v>
      </c>
      <c r="H13" s="29">
        <f t="shared" si="4"/>
        <v>8779491.3100000005</v>
      </c>
      <c r="I13" s="29">
        <f t="shared" si="4"/>
        <v>2817841.29</v>
      </c>
      <c r="J13" s="22">
        <f t="shared" si="0"/>
        <v>26.513645092704785</v>
      </c>
      <c r="K13" s="22">
        <f t="shared" si="1"/>
        <v>24.664956623121228</v>
      </c>
      <c r="L13" s="22">
        <f t="shared" si="2"/>
        <v>34.591717284556836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43514000</v>
      </c>
      <c r="E14" s="29">
        <v>35377000</v>
      </c>
      <c r="F14" s="29">
        <v>8137000</v>
      </c>
      <c r="G14" s="29">
        <v>11221369.74</v>
      </c>
      <c r="H14" s="29">
        <v>8494671.1799999997</v>
      </c>
      <c r="I14" s="29">
        <v>2726698.56</v>
      </c>
      <c r="J14" s="22">
        <f t="shared" si="0"/>
        <v>25.787952704876595</v>
      </c>
      <c r="K14" s="22">
        <f t="shared" si="1"/>
        <v>24.011847188851512</v>
      </c>
      <c r="L14" s="22">
        <f t="shared" si="2"/>
        <v>33.509875384048179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36500</v>
      </c>
      <c r="E15" s="29">
        <v>30000</v>
      </c>
      <c r="F15" s="29">
        <v>6500</v>
      </c>
      <c r="G15" s="29">
        <v>1484.77</v>
      </c>
      <c r="H15" s="29">
        <v>1124.82</v>
      </c>
      <c r="I15" s="29">
        <v>359.95</v>
      </c>
      <c r="J15" s="22">
        <f t="shared" si="0"/>
        <v>4.0678630136986298</v>
      </c>
      <c r="K15" s="22">
        <f t="shared" si="1"/>
        <v>3.7494000000000001</v>
      </c>
      <c r="L15" s="22">
        <f t="shared" si="2"/>
        <v>5.537692307692307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7500</v>
      </c>
      <c r="E16" s="29">
        <v>5000</v>
      </c>
      <c r="F16" s="29">
        <v>2500</v>
      </c>
      <c r="G16" s="29">
        <v>580.74</v>
      </c>
      <c r="H16" s="29">
        <v>439.06</v>
      </c>
      <c r="I16" s="29">
        <v>140.78</v>
      </c>
      <c r="J16" s="22">
        <f t="shared" si="0"/>
        <v>7.7431999999999999</v>
      </c>
      <c r="K16" s="22">
        <f t="shared" si="1"/>
        <v>8.7812000000000001</v>
      </c>
      <c r="L16" s="22">
        <f t="shared" si="2"/>
        <v>5.6311999999999998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183000</v>
      </c>
      <c r="E17" s="29">
        <v>183000</v>
      </c>
      <c r="F17" s="29">
        <v>0</v>
      </c>
      <c r="G17" s="29">
        <v>373898.25</v>
      </c>
      <c r="H17" s="29">
        <v>283256.25</v>
      </c>
      <c r="I17" s="29">
        <v>90642</v>
      </c>
      <c r="J17" s="22">
        <f t="shared" si="0"/>
        <v>204.31598360655738</v>
      </c>
      <c r="K17" s="22">
        <f t="shared" si="1"/>
        <v>154.78483606557376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2436800</v>
      </c>
      <c r="E18" s="62">
        <f t="shared" si="5"/>
        <v>0</v>
      </c>
      <c r="F18" s="62">
        <f t="shared" si="5"/>
        <v>2436800</v>
      </c>
      <c r="G18" s="62">
        <f t="shared" si="5"/>
        <v>837776.99000000011</v>
      </c>
      <c r="H18" s="62">
        <f t="shared" si="5"/>
        <v>0</v>
      </c>
      <c r="I18" s="62">
        <f t="shared" si="5"/>
        <v>837776.99000000011</v>
      </c>
      <c r="J18" s="66">
        <f t="shared" si="0"/>
        <v>34.380211342744587</v>
      </c>
      <c r="K18" s="66" t="e">
        <f t="shared" si="1"/>
        <v>#DIV/0!</v>
      </c>
      <c r="L18" s="66">
        <f t="shared" si="2"/>
        <v>34.380211342744587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2436800</v>
      </c>
      <c r="E19" s="29">
        <f t="shared" si="6"/>
        <v>0</v>
      </c>
      <c r="F19" s="29">
        <f t="shared" si="6"/>
        <v>2436800</v>
      </c>
      <c r="G19" s="29">
        <f t="shared" si="6"/>
        <v>837776.99000000011</v>
      </c>
      <c r="H19" s="29">
        <f t="shared" si="6"/>
        <v>0</v>
      </c>
      <c r="I19" s="29">
        <f t="shared" si="6"/>
        <v>837776.99000000011</v>
      </c>
      <c r="J19" s="22">
        <f t="shared" si="0"/>
        <v>34.380211342744587</v>
      </c>
      <c r="K19" s="22" t="e">
        <f t="shared" si="1"/>
        <v>#DIV/0!</v>
      </c>
      <c r="L19" s="22">
        <f t="shared" si="2"/>
        <v>34.380211342744587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893600</v>
      </c>
      <c r="E20" s="29" t="s">
        <v>21</v>
      </c>
      <c r="F20" s="29">
        <v>893600</v>
      </c>
      <c r="G20" s="29">
        <v>377027.84000000003</v>
      </c>
      <c r="H20" s="29" t="s">
        <v>21</v>
      </c>
      <c r="I20" s="29">
        <v>377027.84000000003</v>
      </c>
      <c r="J20" s="22">
        <f t="shared" si="0"/>
        <v>42.192014324082365</v>
      </c>
      <c r="K20" s="22" t="e">
        <f t="shared" si="1"/>
        <v>#VALUE!</v>
      </c>
      <c r="L20" s="22">
        <f t="shared" si="2"/>
        <v>42.192014324082365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6500</v>
      </c>
      <c r="E21" s="29" t="s">
        <v>21</v>
      </c>
      <c r="F21" s="29">
        <v>6500</v>
      </c>
      <c r="G21" s="29">
        <v>2752.08</v>
      </c>
      <c r="H21" s="29" t="s">
        <v>21</v>
      </c>
      <c r="I21" s="29">
        <v>2752.08</v>
      </c>
      <c r="J21" s="22">
        <f t="shared" si="0"/>
        <v>42.339692307692303</v>
      </c>
      <c r="K21" s="22" t="e">
        <f t="shared" si="1"/>
        <v>#VALUE!</v>
      </c>
      <c r="L21" s="22">
        <f t="shared" si="2"/>
        <v>42.339692307692303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1681400</v>
      </c>
      <c r="E22" s="29" t="s">
        <v>21</v>
      </c>
      <c r="F22" s="29">
        <v>1681400</v>
      </c>
      <c r="G22" s="29">
        <v>535927.66</v>
      </c>
      <c r="H22" s="29" t="s">
        <v>21</v>
      </c>
      <c r="I22" s="29">
        <v>535927.66</v>
      </c>
      <c r="J22" s="22">
        <f t="shared" si="0"/>
        <v>31.873894373736171</v>
      </c>
      <c r="K22" s="22" t="e">
        <f t="shared" si="1"/>
        <v>#VALUE!</v>
      </c>
      <c r="L22" s="22">
        <f t="shared" si="2"/>
        <v>31.873894373736171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-144700</v>
      </c>
      <c r="E23" s="29" t="s">
        <v>21</v>
      </c>
      <c r="F23" s="29">
        <v>-144700</v>
      </c>
      <c r="G23" s="29">
        <v>-77930.59</v>
      </c>
      <c r="H23" s="29" t="s">
        <v>21</v>
      </c>
      <c r="I23" s="29">
        <v>-77930.59</v>
      </c>
      <c r="J23" s="22">
        <f t="shared" si="0"/>
        <v>53.856662059433312</v>
      </c>
      <c r="K23" s="22" t="e">
        <f t="shared" si="1"/>
        <v>#VALUE!</v>
      </c>
      <c r="L23" s="22">
        <f t="shared" si="2"/>
        <v>53.856662059433312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2905000</v>
      </c>
      <c r="E24" s="62">
        <f>E25+E31</f>
        <v>2905000</v>
      </c>
      <c r="F24" s="62">
        <v>0</v>
      </c>
      <c r="G24" s="62">
        <f>G25+G31</f>
        <v>969755.35</v>
      </c>
      <c r="H24" s="62">
        <f>H25+H31</f>
        <v>969755.35</v>
      </c>
      <c r="I24" s="62">
        <v>0</v>
      </c>
      <c r="J24" s="66">
        <f t="shared" si="0"/>
        <v>33.382283993115323</v>
      </c>
      <c r="K24" s="66">
        <f t="shared" si="1"/>
        <v>33.382283993115323</v>
      </c>
      <c r="L24" s="66" t="e">
        <f t="shared" si="2"/>
        <v>#DIV/0!</v>
      </c>
      <c r="M24" s="7"/>
    </row>
    <row r="25" spans="1:13" ht="48" customHeight="1" x14ac:dyDescent="0.25">
      <c r="A25" s="58" t="s">
        <v>365</v>
      </c>
      <c r="B25" s="27" t="s">
        <v>19</v>
      </c>
      <c r="C25" s="28" t="s">
        <v>366</v>
      </c>
      <c r="D25" s="29">
        <f>SUM(D26:D30)</f>
        <v>902000</v>
      </c>
      <c r="E25" s="29">
        <f>SUM(E26:E30)</f>
        <v>902000</v>
      </c>
      <c r="F25" s="29">
        <f>SUM(F26:F30)</f>
        <v>0</v>
      </c>
      <c r="G25" s="29">
        <f>SUM(G26:G30)</f>
        <v>347201.52</v>
      </c>
      <c r="H25" s="29">
        <f>SUM(H26:H30)</f>
        <v>347201.52</v>
      </c>
      <c r="I25" s="29">
        <v>0</v>
      </c>
      <c r="J25" s="22">
        <f t="shared" si="0"/>
        <v>38.492407982261646</v>
      </c>
      <c r="K25" s="22">
        <f t="shared" si="1"/>
        <v>38.492407982261646</v>
      </c>
      <c r="L25" s="22" t="e">
        <f t="shared" si="2"/>
        <v>#DIV/0!</v>
      </c>
      <c r="M25" s="7"/>
    </row>
    <row r="26" spans="1:13" ht="48.75" customHeight="1" x14ac:dyDescent="0.25">
      <c r="A26" s="58" t="s">
        <v>360</v>
      </c>
      <c r="B26" s="27" t="s">
        <v>19</v>
      </c>
      <c r="C26" s="28" t="s">
        <v>361</v>
      </c>
      <c r="D26" s="29">
        <v>761000</v>
      </c>
      <c r="E26" s="29">
        <v>761000</v>
      </c>
      <c r="F26" s="29">
        <v>0</v>
      </c>
      <c r="G26" s="29">
        <v>270269.12</v>
      </c>
      <c r="H26" s="29">
        <v>270269.12</v>
      </c>
      <c r="I26" s="29">
        <v>0</v>
      </c>
      <c r="J26" s="22">
        <f t="shared" si="0"/>
        <v>35.514996057818657</v>
      </c>
      <c r="K26" s="22">
        <f t="shared" si="1"/>
        <v>35.514996057818657</v>
      </c>
      <c r="L26" s="22" t="e">
        <f t="shared" si="2"/>
        <v>#DIV/0!</v>
      </c>
      <c r="M26" s="7"/>
    </row>
    <row r="27" spans="1:13" ht="48.75" customHeight="1" x14ac:dyDescent="0.25">
      <c r="A27" s="58" t="s">
        <v>405</v>
      </c>
      <c r="B27" s="27" t="s">
        <v>19</v>
      </c>
      <c r="C27" s="28" t="s">
        <v>406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362</v>
      </c>
      <c r="B28" s="27" t="s">
        <v>19</v>
      </c>
      <c r="C28" s="28" t="s">
        <v>407</v>
      </c>
      <c r="D28" s="29">
        <v>141000</v>
      </c>
      <c r="E28" s="29">
        <v>141000</v>
      </c>
      <c r="F28" s="29">
        <v>0</v>
      </c>
      <c r="G28" s="29">
        <v>76932.399999999994</v>
      </c>
      <c r="H28" s="29">
        <v>76932.399999999994</v>
      </c>
      <c r="I28" s="29">
        <v>0</v>
      </c>
      <c r="J28" s="22">
        <f t="shared" si="0"/>
        <v>54.561985815602831</v>
      </c>
      <c r="K28" s="22">
        <f t="shared" si="1"/>
        <v>54.561985815602831</v>
      </c>
      <c r="L28" s="22" t="e">
        <f t="shared" si="2"/>
        <v>#DIV/0!</v>
      </c>
      <c r="M28" s="7"/>
    </row>
    <row r="29" spans="1:13" ht="45" customHeight="1" x14ac:dyDescent="0.25">
      <c r="A29" s="58" t="s">
        <v>396</v>
      </c>
      <c r="B29" s="27" t="s">
        <v>19</v>
      </c>
      <c r="C29" s="28" t="s">
        <v>397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363</v>
      </c>
      <c r="B30" s="27" t="s">
        <v>19</v>
      </c>
      <c r="C30" s="28" t="s">
        <v>364</v>
      </c>
      <c r="D30" s="29"/>
      <c r="E30" s="29"/>
      <c r="F30" s="29">
        <v>0</v>
      </c>
      <c r="G30" s="29"/>
      <c r="H30" s="29"/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2003000</v>
      </c>
      <c r="E31" s="29">
        <v>2003000</v>
      </c>
      <c r="F31" s="29">
        <v>0</v>
      </c>
      <c r="G31" s="29">
        <v>622553.82999999996</v>
      </c>
      <c r="H31" s="29">
        <v>622553.82999999996</v>
      </c>
      <c r="I31" s="29">
        <v>0</v>
      </c>
      <c r="J31" s="22">
        <f t="shared" si="0"/>
        <v>31.08106989515726</v>
      </c>
      <c r="K31" s="22">
        <f t="shared" si="1"/>
        <v>31.08106989515726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2003000</v>
      </c>
      <c r="E32" s="29">
        <v>2003000</v>
      </c>
      <c r="F32" s="29">
        <v>0</v>
      </c>
      <c r="G32" s="29">
        <v>622553.82999999996</v>
      </c>
      <c r="H32" s="29">
        <v>622553.82999999996</v>
      </c>
      <c r="I32" s="29">
        <v>0</v>
      </c>
      <c r="J32" s="22">
        <f t="shared" si="0"/>
        <v>31.08106989515726</v>
      </c>
      <c r="K32" s="22">
        <f t="shared" si="1"/>
        <v>31.08106989515726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46.03</v>
      </c>
      <c r="H33" s="29">
        <v>46.03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1622000</v>
      </c>
      <c r="E34" s="62"/>
      <c r="F34" s="62">
        <f>F35+F37+F41</f>
        <v>1622000</v>
      </c>
      <c r="G34" s="62">
        <f>G35+G37+G41</f>
        <v>339598.55</v>
      </c>
      <c r="H34" s="62"/>
      <c r="I34" s="62">
        <f>I35+I37+I41</f>
        <v>339598.55</v>
      </c>
      <c r="J34" s="66">
        <f t="shared" si="0"/>
        <v>20.937025277435264</v>
      </c>
      <c r="K34" s="66" t="e">
        <f t="shared" si="1"/>
        <v>#DIV/0!</v>
      </c>
      <c r="L34" s="66">
        <f t="shared" si="2"/>
        <v>20.937025277435264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386000</v>
      </c>
      <c r="E35" s="29" t="s">
        <v>21</v>
      </c>
      <c r="F35" s="29">
        <v>386000</v>
      </c>
      <c r="G35" s="29">
        <v>60834.98</v>
      </c>
      <c r="H35" s="29" t="s">
        <v>21</v>
      </c>
      <c r="I35" s="29">
        <v>60834.98</v>
      </c>
      <c r="J35" s="22">
        <f t="shared" si="0"/>
        <v>15.760357512953368</v>
      </c>
      <c r="K35" s="22" t="e">
        <f t="shared" si="1"/>
        <v>#VALUE!</v>
      </c>
      <c r="L35" s="22">
        <f t="shared" si="2"/>
        <v>15.760357512953368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400</v>
      </c>
      <c r="D36" s="29">
        <v>386000</v>
      </c>
      <c r="E36" s="29" t="s">
        <v>21</v>
      </c>
      <c r="F36" s="29">
        <v>386000</v>
      </c>
      <c r="G36" s="29">
        <v>60834.98</v>
      </c>
      <c r="H36" s="29" t="s">
        <v>21</v>
      </c>
      <c r="I36" s="29">
        <v>60834.98</v>
      </c>
      <c r="J36" s="22">
        <f t="shared" si="0"/>
        <v>15.760357512953368</v>
      </c>
      <c r="K36" s="22" t="e">
        <f t="shared" si="1"/>
        <v>#VALUE!</v>
      </c>
      <c r="L36" s="22">
        <f t="shared" si="2"/>
        <v>15.760357512953368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1046000</v>
      </c>
      <c r="E37" s="29"/>
      <c r="F37" s="29">
        <f>F38+F41+F40+F39</f>
        <v>1046000</v>
      </c>
      <c r="G37" s="29">
        <f>G38+G41+G40+G39</f>
        <v>271596.25</v>
      </c>
      <c r="H37" s="29"/>
      <c r="I37" s="29">
        <f>I38+I41+I40+I39</f>
        <v>271596.25</v>
      </c>
      <c r="J37" s="22">
        <f t="shared" si="0"/>
        <v>25.965224665391968</v>
      </c>
      <c r="K37" s="22" t="e">
        <f t="shared" si="1"/>
        <v>#DIV/0!</v>
      </c>
      <c r="L37" s="22">
        <f t="shared" si="2"/>
        <v>25.965224665391968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402</v>
      </c>
      <c r="D39" s="29">
        <v>856000</v>
      </c>
      <c r="E39" s="29" t="s">
        <v>21</v>
      </c>
      <c r="F39" s="29">
        <v>856000</v>
      </c>
      <c r="G39" s="29">
        <v>264428.93</v>
      </c>
      <c r="H39" s="29" t="s">
        <v>21</v>
      </c>
      <c r="I39" s="29">
        <v>264428.93</v>
      </c>
      <c r="J39" s="22">
        <f t="shared" si="0"/>
        <v>30.891230140186916</v>
      </c>
      <c r="K39" s="22" t="e">
        <f t="shared" si="1"/>
        <v>#VALUE!</v>
      </c>
      <c r="L39" s="22">
        <f t="shared" si="2"/>
        <v>30.891230140186916</v>
      </c>
      <c r="M39" s="7"/>
    </row>
    <row r="40" spans="1:13" ht="62.25" customHeight="1" x14ac:dyDescent="0.25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190000</v>
      </c>
      <c r="E41" s="29" t="s">
        <v>21</v>
      </c>
      <c r="F41" s="29">
        <v>190000</v>
      </c>
      <c r="G41" s="29">
        <v>7167.32</v>
      </c>
      <c r="H41" s="29" t="s">
        <v>21</v>
      </c>
      <c r="I41" s="29">
        <v>7167.32</v>
      </c>
      <c r="J41" s="22">
        <f t="shared" si="0"/>
        <v>3.7722736842105262</v>
      </c>
      <c r="K41" s="22" t="e">
        <f t="shared" si="1"/>
        <v>#VALUE!</v>
      </c>
      <c r="L41" s="22">
        <f t="shared" si="2"/>
        <v>3.7722736842105262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401</v>
      </c>
      <c r="D42" s="29">
        <v>190000</v>
      </c>
      <c r="E42" s="29" t="s">
        <v>21</v>
      </c>
      <c r="F42" s="29">
        <v>190000</v>
      </c>
      <c r="G42" s="29">
        <v>7167.32</v>
      </c>
      <c r="H42" s="29" t="s">
        <v>21</v>
      </c>
      <c r="I42" s="29">
        <v>7167.32</v>
      </c>
      <c r="J42" s="22">
        <f t="shared" si="0"/>
        <v>3.7722736842105262</v>
      </c>
      <c r="K42" s="22" t="e">
        <f t="shared" si="1"/>
        <v>#VALUE!</v>
      </c>
      <c r="L42" s="22">
        <f t="shared" si="2"/>
        <v>3.7722736842105262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795000</v>
      </c>
      <c r="E43" s="62">
        <f>E44+E46</f>
        <v>795000</v>
      </c>
      <c r="F43" s="62"/>
      <c r="G43" s="62">
        <f>G44+G46</f>
        <v>287023.88</v>
      </c>
      <c r="H43" s="62">
        <f>H44+H46</f>
        <v>287023.88</v>
      </c>
      <c r="I43" s="62" t="s">
        <v>21</v>
      </c>
      <c r="J43" s="66">
        <f t="shared" si="0"/>
        <v>36.103632704402514</v>
      </c>
      <c r="K43" s="66">
        <f t="shared" si="1"/>
        <v>36.103632704402514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600000</v>
      </c>
      <c r="E44" s="29">
        <v>600000</v>
      </c>
      <c r="F44" s="29" t="s">
        <v>21</v>
      </c>
      <c r="G44" s="29">
        <v>287023.88</v>
      </c>
      <c r="H44" s="29">
        <v>287023.88</v>
      </c>
      <c r="I44" s="29" t="s">
        <v>21</v>
      </c>
      <c r="J44" s="22">
        <f t="shared" si="0"/>
        <v>47.837313333333334</v>
      </c>
      <c r="K44" s="22">
        <f t="shared" si="1"/>
        <v>47.837313333333334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600000</v>
      </c>
      <c r="E45" s="29">
        <v>600000</v>
      </c>
      <c r="F45" s="29" t="s">
        <v>21</v>
      </c>
      <c r="G45" s="29">
        <v>287023.88</v>
      </c>
      <c r="H45" s="29">
        <v>287023.88</v>
      </c>
      <c r="I45" s="29" t="s">
        <v>21</v>
      </c>
      <c r="J45" s="22">
        <f t="shared" si="0"/>
        <v>47.837313333333334</v>
      </c>
      <c r="K45" s="22">
        <f t="shared" si="1"/>
        <v>47.837313333333334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195000</v>
      </c>
      <c r="E46" s="29">
        <v>195000</v>
      </c>
      <c r="F46" s="29" t="s">
        <v>21</v>
      </c>
      <c r="G46" s="29"/>
      <c r="H46" s="29"/>
      <c r="I46" s="29" t="s">
        <v>21</v>
      </c>
      <c r="J46" s="22">
        <f t="shared" ref="J46:J77" si="7">G46/D46*100</f>
        <v>0</v>
      </c>
      <c r="K46" s="22">
        <f t="shared" ref="K46:K77" si="8">H46/E46*100</f>
        <v>0</v>
      </c>
      <c r="L46" s="22" t="e">
        <f t="shared" ref="L46:L76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195000</v>
      </c>
      <c r="E47" s="29">
        <v>195000</v>
      </c>
      <c r="F47" s="29" t="s">
        <v>21</v>
      </c>
      <c r="G47" s="29"/>
      <c r="H47" s="29"/>
      <c r="I47" s="29" t="s">
        <v>21</v>
      </c>
      <c r="J47" s="22">
        <f t="shared" si="7"/>
        <v>0</v>
      </c>
      <c r="K47" s="22">
        <f t="shared" si="8"/>
        <v>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195000</v>
      </c>
      <c r="E48" s="29">
        <v>195000</v>
      </c>
      <c r="F48" s="29" t="s">
        <v>21</v>
      </c>
      <c r="G48" s="29"/>
      <c r="H48" s="29"/>
      <c r="I48" s="29" t="s">
        <v>21</v>
      </c>
      <c r="J48" s="22">
        <f t="shared" si="7"/>
        <v>0</v>
      </c>
      <c r="K48" s="22">
        <f t="shared" si="8"/>
        <v>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3829300</v>
      </c>
      <c r="E49" s="62">
        <f t="shared" si="10"/>
        <v>1421200</v>
      </c>
      <c r="F49" s="62">
        <f t="shared" si="10"/>
        <v>2408100</v>
      </c>
      <c r="G49" s="62">
        <f t="shared" si="10"/>
        <v>355567.76</v>
      </c>
      <c r="H49" s="62">
        <f t="shared" si="10"/>
        <v>257855.6</v>
      </c>
      <c r="I49" s="62">
        <f t="shared" si="10"/>
        <v>97712.16</v>
      </c>
      <c r="J49" s="66">
        <f t="shared" si="7"/>
        <v>9.2854506045491352</v>
      </c>
      <c r="K49" s="66">
        <f t="shared" si="8"/>
        <v>18.143512524627077</v>
      </c>
      <c r="L49" s="66">
        <f t="shared" si="9"/>
        <v>4.0576454466176655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3829300</v>
      </c>
      <c r="E50" s="29">
        <f t="shared" si="11"/>
        <v>1421200</v>
      </c>
      <c r="F50" s="29">
        <f t="shared" si="11"/>
        <v>2408100</v>
      </c>
      <c r="G50" s="29">
        <f t="shared" si="11"/>
        <v>355567.76</v>
      </c>
      <c r="H50" s="29">
        <f t="shared" si="11"/>
        <v>257855.6</v>
      </c>
      <c r="I50" s="29">
        <f t="shared" si="11"/>
        <v>97712.16</v>
      </c>
      <c r="J50" s="22">
        <f t="shared" si="7"/>
        <v>9.2854506045491352</v>
      </c>
      <c r="K50" s="22">
        <f t="shared" si="8"/>
        <v>18.143512524627077</v>
      </c>
      <c r="L50" s="22">
        <f t="shared" si="9"/>
        <v>4.0576454466176655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682300</v>
      </c>
      <c r="E51" s="29">
        <f t="shared" si="12"/>
        <v>482700</v>
      </c>
      <c r="F51" s="29">
        <f t="shared" si="12"/>
        <v>199600</v>
      </c>
      <c r="G51" s="29">
        <f t="shared" si="12"/>
        <v>30391.83</v>
      </c>
      <c r="H51" s="29">
        <f t="shared" si="12"/>
        <v>15195.94</v>
      </c>
      <c r="I51" s="29">
        <f t="shared" si="12"/>
        <v>15195.89</v>
      </c>
      <c r="J51" s="22">
        <f t="shared" si="7"/>
        <v>4.4543206800527635</v>
      </c>
      <c r="K51" s="22">
        <f t="shared" si="8"/>
        <v>3.148112699399213</v>
      </c>
      <c r="L51" s="22">
        <f t="shared" si="9"/>
        <v>7.6131713426853711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/>
      <c r="H52" s="29"/>
      <c r="I52" s="29" t="s">
        <v>21</v>
      </c>
      <c r="J52" s="22">
        <f t="shared" si="7"/>
        <v>0</v>
      </c>
      <c r="K52" s="22">
        <f t="shared" si="8"/>
        <v>0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399200</v>
      </c>
      <c r="E53" s="29">
        <v>199600</v>
      </c>
      <c r="F53" s="29">
        <v>199600</v>
      </c>
      <c r="G53" s="29">
        <v>30391.83</v>
      </c>
      <c r="H53" s="29">
        <v>15195.94</v>
      </c>
      <c r="I53" s="29">
        <v>15195.89</v>
      </c>
      <c r="J53" s="22">
        <f t="shared" si="7"/>
        <v>7.6131838677354704</v>
      </c>
      <c r="K53" s="22">
        <f t="shared" si="8"/>
        <v>7.6131963927855724</v>
      </c>
      <c r="L53" s="22">
        <f t="shared" si="9"/>
        <v>7.6131713426853711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3147000</v>
      </c>
      <c r="E54" s="29">
        <f t="shared" si="13"/>
        <v>938500</v>
      </c>
      <c r="F54" s="29">
        <f t="shared" si="13"/>
        <v>2208500</v>
      </c>
      <c r="G54" s="29">
        <f t="shared" si="13"/>
        <v>325175.93</v>
      </c>
      <c r="H54" s="29">
        <f t="shared" si="13"/>
        <v>242659.66</v>
      </c>
      <c r="I54" s="29">
        <f t="shared" si="13"/>
        <v>82516.27</v>
      </c>
      <c r="J54" s="22">
        <f t="shared" si="7"/>
        <v>10.332886240864315</v>
      </c>
      <c r="K54" s="22">
        <f t="shared" si="8"/>
        <v>25.856117208311137</v>
      </c>
      <c r="L54" s="22">
        <f t="shared" si="9"/>
        <v>3.7363038261263304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938500</v>
      </c>
      <c r="E55" s="29">
        <v>938500</v>
      </c>
      <c r="F55" s="29" t="s">
        <v>21</v>
      </c>
      <c r="G55" s="29">
        <v>242659.66</v>
      </c>
      <c r="H55" s="29">
        <v>242659.66</v>
      </c>
      <c r="I55" s="29" t="s">
        <v>21</v>
      </c>
      <c r="J55" s="22">
        <f t="shared" si="7"/>
        <v>25.856117208311137</v>
      </c>
      <c r="K55" s="22">
        <f t="shared" si="8"/>
        <v>25.856117208311137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413</v>
      </c>
      <c r="D56" s="29">
        <v>2208500</v>
      </c>
      <c r="E56" s="29" t="s">
        <v>21</v>
      </c>
      <c r="F56" s="29">
        <v>2208500</v>
      </c>
      <c r="G56" s="29">
        <v>82516.27</v>
      </c>
      <c r="H56" s="29" t="s">
        <v>21</v>
      </c>
      <c r="I56" s="29">
        <v>82516.27</v>
      </c>
      <c r="J56" s="22">
        <f t="shared" si="7"/>
        <v>3.7363038261263304</v>
      </c>
      <c r="K56" s="22" t="e">
        <f t="shared" si="8"/>
        <v>#VALUE!</v>
      </c>
      <c r="L56" s="22">
        <f t="shared" si="9"/>
        <v>3.7363038261263304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60000</v>
      </c>
      <c r="E57" s="62">
        <f>E58</f>
        <v>60000</v>
      </c>
      <c r="F57" s="62"/>
      <c r="G57" s="62">
        <f>G58</f>
        <v>37249.579999999994</v>
      </c>
      <c r="H57" s="62">
        <f>H58</f>
        <v>37249.579999999994</v>
      </c>
      <c r="I57" s="62" t="s">
        <v>21</v>
      </c>
      <c r="J57" s="66">
        <f t="shared" si="7"/>
        <v>62.082633333333327</v>
      </c>
      <c r="K57" s="66">
        <f t="shared" si="8"/>
        <v>62.082633333333327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60000</v>
      </c>
      <c r="E58" s="29">
        <f>SUM(E59:E62)</f>
        <v>60000</v>
      </c>
      <c r="F58" s="29"/>
      <c r="G58" s="29">
        <f>SUM(G59:G62)</f>
        <v>37249.579999999994</v>
      </c>
      <c r="H58" s="29">
        <f>SUM(H59:H62)</f>
        <v>37249.579999999994</v>
      </c>
      <c r="I58" s="29" t="s">
        <v>21</v>
      </c>
      <c r="J58" s="22">
        <f t="shared" si="7"/>
        <v>62.082633333333327</v>
      </c>
      <c r="K58" s="22">
        <f t="shared" si="8"/>
        <v>62.082633333333327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30000</v>
      </c>
      <c r="E59" s="29">
        <v>30000</v>
      </c>
      <c r="F59" s="29" t="s">
        <v>21</v>
      </c>
      <c r="G59" s="29">
        <v>35812.089999999997</v>
      </c>
      <c r="H59" s="29">
        <v>35812.089999999997</v>
      </c>
      <c r="I59" s="29" t="s">
        <v>21</v>
      </c>
      <c r="J59" s="22">
        <f t="shared" si="7"/>
        <v>119.37363333333333</v>
      </c>
      <c r="K59" s="22">
        <f t="shared" si="8"/>
        <v>119.37363333333333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500</v>
      </c>
      <c r="E61" s="29">
        <v>500</v>
      </c>
      <c r="F61" s="29" t="s">
        <v>21</v>
      </c>
      <c r="G61" s="29">
        <v>689.7</v>
      </c>
      <c r="H61" s="29">
        <v>689.7</v>
      </c>
      <c r="I61" s="29" t="s">
        <v>21</v>
      </c>
      <c r="J61" s="22">
        <f t="shared" si="7"/>
        <v>137.94000000000003</v>
      </c>
      <c r="K61" s="22">
        <f t="shared" si="8"/>
        <v>137.94000000000003</v>
      </c>
      <c r="L61" s="22" t="e">
        <f t="shared" si="9"/>
        <v>#VALUE!</v>
      </c>
      <c r="M61" s="7"/>
    </row>
    <row r="62" spans="1:13" ht="25.5" customHeight="1" x14ac:dyDescent="0.25">
      <c r="A62" s="26" t="s">
        <v>106</v>
      </c>
      <c r="B62" s="27" t="s">
        <v>19</v>
      </c>
      <c r="C62" s="28" t="s">
        <v>107</v>
      </c>
      <c r="D62" s="29">
        <v>29500</v>
      </c>
      <c r="E62" s="29">
        <v>29500</v>
      </c>
      <c r="F62" s="29" t="s">
        <v>21</v>
      </c>
      <c r="G62" s="29">
        <v>747.79</v>
      </c>
      <c r="H62" s="29">
        <v>747.79</v>
      </c>
      <c r="I62" s="29" t="s">
        <v>21</v>
      </c>
      <c r="J62" s="22">
        <f t="shared" si="7"/>
        <v>2.5348813559322032</v>
      </c>
      <c r="K62" s="22">
        <f t="shared" si="8"/>
        <v>2.5348813559322032</v>
      </c>
      <c r="L62" s="22" t="e">
        <f t="shared" si="9"/>
        <v>#VALUE!</v>
      </c>
      <c r="M62" s="7"/>
    </row>
    <row r="63" spans="1:13" ht="25.5" customHeight="1" x14ac:dyDescent="0.25">
      <c r="A63" s="59" t="s">
        <v>108</v>
      </c>
      <c r="B63" s="60" t="s">
        <v>19</v>
      </c>
      <c r="C63" s="61" t="s">
        <v>109</v>
      </c>
      <c r="D63" s="62">
        <f>D64+D67</f>
        <v>6205000</v>
      </c>
      <c r="E63" s="62">
        <f>E64+E67</f>
        <v>6205000</v>
      </c>
      <c r="F63" s="62"/>
      <c r="G63" s="62">
        <f>G64+G67</f>
        <v>3092560.46</v>
      </c>
      <c r="H63" s="62">
        <f>H64+H67</f>
        <v>3092560.46</v>
      </c>
      <c r="I63" s="62" t="s">
        <v>21</v>
      </c>
      <c r="J63" s="66">
        <f t="shared" si="7"/>
        <v>49.839814020950847</v>
      </c>
      <c r="K63" s="66">
        <f t="shared" si="8"/>
        <v>49.839814020950847</v>
      </c>
      <c r="L63" s="66" t="e">
        <f t="shared" si="9"/>
        <v>#VALUE!</v>
      </c>
      <c r="M63" s="7"/>
    </row>
    <row r="64" spans="1:13" ht="15" customHeight="1" x14ac:dyDescent="0.25">
      <c r="A64" s="26" t="s">
        <v>110</v>
      </c>
      <c r="B64" s="27" t="s">
        <v>19</v>
      </c>
      <c r="C64" s="28" t="s">
        <v>111</v>
      </c>
      <c r="D64" s="29">
        <f t="shared" ref="D64:H65" si="14">D65</f>
        <v>6205000</v>
      </c>
      <c r="E64" s="29">
        <f t="shared" si="14"/>
        <v>6205000</v>
      </c>
      <c r="F64" s="29"/>
      <c r="G64" s="29">
        <f t="shared" si="14"/>
        <v>2414364.73</v>
      </c>
      <c r="H64" s="29">
        <f t="shared" si="14"/>
        <v>2414364.73</v>
      </c>
      <c r="I64" s="29" t="s">
        <v>21</v>
      </c>
      <c r="J64" s="22">
        <f t="shared" si="7"/>
        <v>38.909987590652698</v>
      </c>
      <c r="K64" s="22">
        <f t="shared" si="8"/>
        <v>38.909987590652698</v>
      </c>
      <c r="L64" s="22" t="e">
        <f t="shared" si="9"/>
        <v>#VALUE!</v>
      </c>
      <c r="M64" s="7"/>
    </row>
    <row r="65" spans="1:13" ht="15" customHeight="1" x14ac:dyDescent="0.25">
      <c r="A65" s="26" t="s">
        <v>112</v>
      </c>
      <c r="B65" s="27" t="s">
        <v>19</v>
      </c>
      <c r="C65" s="28" t="s">
        <v>113</v>
      </c>
      <c r="D65" s="29">
        <f t="shared" si="14"/>
        <v>6205000</v>
      </c>
      <c r="E65" s="29">
        <f t="shared" si="14"/>
        <v>6205000</v>
      </c>
      <c r="F65" s="29"/>
      <c r="G65" s="29">
        <f t="shared" si="14"/>
        <v>2414364.73</v>
      </c>
      <c r="H65" s="29">
        <f t="shared" si="14"/>
        <v>2414364.73</v>
      </c>
      <c r="I65" s="29" t="s">
        <v>21</v>
      </c>
      <c r="J65" s="22">
        <f t="shared" si="7"/>
        <v>38.909987590652698</v>
      </c>
      <c r="K65" s="22">
        <f t="shared" si="8"/>
        <v>38.909987590652698</v>
      </c>
      <c r="L65" s="22" t="e">
        <f t="shared" si="9"/>
        <v>#VALUE!</v>
      </c>
      <c r="M65" s="7"/>
    </row>
    <row r="66" spans="1:13" ht="38.25" customHeight="1" x14ac:dyDescent="0.25">
      <c r="A66" s="26" t="s">
        <v>114</v>
      </c>
      <c r="B66" s="27" t="s">
        <v>19</v>
      </c>
      <c r="C66" s="28" t="s">
        <v>115</v>
      </c>
      <c r="D66" s="29">
        <v>6205000</v>
      </c>
      <c r="E66" s="29">
        <v>6205000</v>
      </c>
      <c r="F66" s="29"/>
      <c r="G66" s="29">
        <v>2414364.73</v>
      </c>
      <c r="H66" s="29">
        <v>2414364.73</v>
      </c>
      <c r="I66" s="29" t="s">
        <v>21</v>
      </c>
      <c r="J66" s="22">
        <f t="shared" si="7"/>
        <v>38.909987590652698</v>
      </c>
      <c r="K66" s="22">
        <f t="shared" si="8"/>
        <v>38.909987590652698</v>
      </c>
      <c r="L66" s="22" t="e">
        <f t="shared" si="9"/>
        <v>#VALUE!</v>
      </c>
      <c r="M66" s="7"/>
    </row>
    <row r="67" spans="1:13" ht="44.25" customHeight="1" x14ac:dyDescent="0.25">
      <c r="A67" s="26" t="s">
        <v>418</v>
      </c>
      <c r="B67" s="27" t="s">
        <v>19</v>
      </c>
      <c r="C67" s="28" t="s">
        <v>419</v>
      </c>
      <c r="D67" s="29"/>
      <c r="E67" s="29"/>
      <c r="F67" s="29"/>
      <c r="G67" s="29">
        <v>678195.73</v>
      </c>
      <c r="H67" s="29">
        <v>678195.73</v>
      </c>
      <c r="I67" s="29"/>
      <c r="J67" s="22" t="e">
        <f t="shared" si="7"/>
        <v>#DIV/0!</v>
      </c>
      <c r="K67" s="22"/>
      <c r="L67" s="22"/>
      <c r="M67" s="7"/>
    </row>
    <row r="68" spans="1:13" ht="46.5" customHeight="1" x14ac:dyDescent="0.25">
      <c r="A68" s="59" t="s">
        <v>116</v>
      </c>
      <c r="B68" s="60" t="s">
        <v>19</v>
      </c>
      <c r="C68" s="61" t="s">
        <v>117</v>
      </c>
      <c r="D68" s="62">
        <f t="shared" ref="D68:E70" si="15">D69</f>
        <v>0</v>
      </c>
      <c r="E68" s="62">
        <f t="shared" si="15"/>
        <v>0</v>
      </c>
      <c r="F68" s="62"/>
      <c r="G68" s="62">
        <f t="shared" ref="G68:H70" si="16">G69</f>
        <v>0</v>
      </c>
      <c r="H68" s="62">
        <f t="shared" si="16"/>
        <v>0</v>
      </c>
      <c r="I68" s="62" t="s">
        <v>21</v>
      </c>
      <c r="J68" s="66" t="e">
        <f t="shared" si="7"/>
        <v>#DIV/0!</v>
      </c>
      <c r="K68" s="66" t="e">
        <f t="shared" si="8"/>
        <v>#DIV/0!</v>
      </c>
      <c r="L68" s="66" t="e">
        <f t="shared" si="9"/>
        <v>#VALUE!</v>
      </c>
      <c r="M68" s="7"/>
    </row>
    <row r="69" spans="1:13" ht="76.5" customHeight="1" x14ac:dyDescent="0.25">
      <c r="A69" s="26" t="s">
        <v>118</v>
      </c>
      <c r="B69" s="27" t="s">
        <v>19</v>
      </c>
      <c r="C69" s="28" t="s">
        <v>119</v>
      </c>
      <c r="D69" s="29">
        <f t="shared" si="15"/>
        <v>0</v>
      </c>
      <c r="E69" s="29">
        <f t="shared" si="15"/>
        <v>0</v>
      </c>
      <c r="F69" s="29"/>
      <c r="G69" s="29">
        <f t="shared" si="16"/>
        <v>0</v>
      </c>
      <c r="H69" s="29">
        <f t="shared" si="16"/>
        <v>0</v>
      </c>
      <c r="I69" s="29" t="s">
        <v>21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#VALUE!</v>
      </c>
      <c r="M69" s="7"/>
    </row>
    <row r="70" spans="1:13" ht="89.25" customHeight="1" x14ac:dyDescent="0.25">
      <c r="A70" s="26" t="s">
        <v>120</v>
      </c>
      <c r="B70" s="27" t="s">
        <v>19</v>
      </c>
      <c r="C70" s="28" t="s">
        <v>121</v>
      </c>
      <c r="D70" s="29">
        <f t="shared" si="15"/>
        <v>0</v>
      </c>
      <c r="E70" s="29">
        <f t="shared" si="15"/>
        <v>0</v>
      </c>
      <c r="F70" s="29"/>
      <c r="G70" s="29">
        <f t="shared" si="16"/>
        <v>0</v>
      </c>
      <c r="H70" s="29">
        <f t="shared" si="16"/>
        <v>0</v>
      </c>
      <c r="I70" s="29" t="s">
        <v>21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#VALUE!</v>
      </c>
      <c r="M70" s="7"/>
    </row>
    <row r="71" spans="1:13" ht="159" customHeight="1" x14ac:dyDescent="0.25">
      <c r="A71" s="26" t="s">
        <v>122</v>
      </c>
      <c r="B71" s="27" t="s">
        <v>19</v>
      </c>
      <c r="C71" s="28" t="s">
        <v>123</v>
      </c>
      <c r="D71" s="29"/>
      <c r="E71" s="29"/>
      <c r="F71" s="29"/>
      <c r="G71" s="29"/>
      <c r="H71" s="29"/>
      <c r="I71" s="29" t="s">
        <v>21</v>
      </c>
      <c r="J71" s="22" t="e">
        <f t="shared" si="7"/>
        <v>#DIV/0!</v>
      </c>
      <c r="K71" s="22" t="e">
        <f t="shared" si="8"/>
        <v>#DIV/0!</v>
      </c>
      <c r="L71" s="22" t="e">
        <f t="shared" si="9"/>
        <v>#VALUE!</v>
      </c>
      <c r="M71" s="7"/>
    </row>
    <row r="72" spans="1:13" ht="15" customHeight="1" x14ac:dyDescent="0.25">
      <c r="A72" s="59" t="s">
        <v>124</v>
      </c>
      <c r="B72" s="60" t="s">
        <v>19</v>
      </c>
      <c r="C72" s="61" t="s">
        <v>125</v>
      </c>
      <c r="D72" s="62">
        <f>SUM(D73:D81)</f>
        <v>1225000</v>
      </c>
      <c r="E72" s="62">
        <f>SUM(E73:E81)</f>
        <v>1225000</v>
      </c>
      <c r="F72" s="62"/>
      <c r="G72" s="62">
        <f>SUM(G73:G81)</f>
        <v>240387.88</v>
      </c>
      <c r="H72" s="62">
        <f>SUM(H73:H81)</f>
        <v>240387.88</v>
      </c>
      <c r="I72" s="62"/>
      <c r="J72" s="66">
        <f t="shared" si="7"/>
        <v>19.623500408163267</v>
      </c>
      <c r="K72" s="66">
        <f t="shared" si="8"/>
        <v>19.623500408163267</v>
      </c>
      <c r="L72" s="66" t="e">
        <f t="shared" si="9"/>
        <v>#DIV/0!</v>
      </c>
      <c r="M72" s="7"/>
    </row>
    <row r="73" spans="1:13" ht="76.5" customHeight="1" x14ac:dyDescent="0.25">
      <c r="A73" s="26" t="s">
        <v>126</v>
      </c>
      <c r="B73" s="27" t="s">
        <v>19</v>
      </c>
      <c r="C73" s="28" t="s">
        <v>127</v>
      </c>
      <c r="D73" s="29">
        <v>2000</v>
      </c>
      <c r="E73" s="29">
        <v>2000</v>
      </c>
      <c r="F73" s="29" t="s">
        <v>21</v>
      </c>
      <c r="G73" s="29">
        <v>200</v>
      </c>
      <c r="H73" s="29">
        <v>200</v>
      </c>
      <c r="I73" s="29" t="s">
        <v>21</v>
      </c>
      <c r="J73" s="22">
        <f t="shared" si="7"/>
        <v>10</v>
      </c>
      <c r="K73" s="22">
        <f t="shared" si="8"/>
        <v>10</v>
      </c>
      <c r="L73" s="22" t="e">
        <f t="shared" si="9"/>
        <v>#VALUE!</v>
      </c>
      <c r="M73" s="7"/>
    </row>
    <row r="74" spans="1:13" ht="76.5" customHeight="1" x14ac:dyDescent="0.25">
      <c r="A74" s="26" t="s">
        <v>367</v>
      </c>
      <c r="B74" s="27" t="s">
        <v>19</v>
      </c>
      <c r="C74" s="28" t="s">
        <v>410</v>
      </c>
      <c r="D74" s="29"/>
      <c r="E74" s="29"/>
      <c r="F74" s="29"/>
      <c r="G74" s="29"/>
      <c r="H74" s="29"/>
      <c r="I74" s="29"/>
      <c r="J74" s="22" t="e">
        <f t="shared" si="7"/>
        <v>#DIV/0!</v>
      </c>
      <c r="K74" s="22" t="e">
        <f t="shared" si="8"/>
        <v>#DIV/0!</v>
      </c>
      <c r="L74" s="22" t="e">
        <f t="shared" si="9"/>
        <v>#DIV/0!</v>
      </c>
      <c r="M74" s="7"/>
    </row>
    <row r="75" spans="1:13" ht="63.75" customHeight="1" x14ac:dyDescent="0.25">
      <c r="A75" s="26" t="s">
        <v>128</v>
      </c>
      <c r="B75" s="27" t="s">
        <v>19</v>
      </c>
      <c r="C75" s="28" t="s">
        <v>129</v>
      </c>
      <c r="D75" s="29">
        <v>281000</v>
      </c>
      <c r="E75" s="29">
        <v>281000</v>
      </c>
      <c r="F75" s="29" t="s">
        <v>21</v>
      </c>
      <c r="G75" s="29"/>
      <c r="H75" s="29"/>
      <c r="I75" s="29" t="s">
        <v>21</v>
      </c>
      <c r="J75" s="22">
        <f t="shared" si="7"/>
        <v>0</v>
      </c>
      <c r="K75" s="22">
        <f t="shared" si="8"/>
        <v>0</v>
      </c>
      <c r="L75" s="22" t="e">
        <f t="shared" si="9"/>
        <v>#VALUE!</v>
      </c>
      <c r="M75" s="7"/>
    </row>
    <row r="76" spans="1:13" ht="38.25" customHeight="1" x14ac:dyDescent="0.25">
      <c r="A76" s="26" t="s">
        <v>130</v>
      </c>
      <c r="B76" s="27" t="s">
        <v>19</v>
      </c>
      <c r="C76" s="28" t="s">
        <v>131</v>
      </c>
      <c r="D76" s="29">
        <v>12000</v>
      </c>
      <c r="E76" s="29">
        <v>12000</v>
      </c>
      <c r="F76" s="29" t="s">
        <v>21</v>
      </c>
      <c r="G76" s="29">
        <v>11500</v>
      </c>
      <c r="H76" s="29">
        <v>11500</v>
      </c>
      <c r="I76" s="29" t="s">
        <v>21</v>
      </c>
      <c r="J76" s="22">
        <f t="shared" si="7"/>
        <v>95.833333333333343</v>
      </c>
      <c r="K76" s="22">
        <f t="shared" si="8"/>
        <v>95.833333333333343</v>
      </c>
      <c r="L76" s="22" t="e">
        <f t="shared" si="9"/>
        <v>#VALUE!</v>
      </c>
      <c r="M76" s="7"/>
    </row>
    <row r="77" spans="1:13" ht="63.75" customHeight="1" x14ac:dyDescent="0.25">
      <c r="A77" s="26" t="s">
        <v>132</v>
      </c>
      <c r="B77" s="27" t="s">
        <v>19</v>
      </c>
      <c r="C77" s="28" t="s">
        <v>133</v>
      </c>
      <c r="D77" s="29">
        <v>2000</v>
      </c>
      <c r="E77" s="29">
        <v>2000</v>
      </c>
      <c r="F77" s="29"/>
      <c r="G77" s="29"/>
      <c r="H77" s="29"/>
      <c r="I77" s="29" t="s">
        <v>21</v>
      </c>
      <c r="J77" s="29">
        <f t="shared" si="7"/>
        <v>0</v>
      </c>
      <c r="K77" s="29">
        <f t="shared" si="8"/>
        <v>0</v>
      </c>
      <c r="L77" s="29"/>
      <c r="M77" s="7"/>
    </row>
    <row r="78" spans="1:13" ht="36.75" customHeight="1" x14ac:dyDescent="0.25">
      <c r="A78" s="26" t="s">
        <v>134</v>
      </c>
      <c r="B78" s="27" t="s">
        <v>19</v>
      </c>
      <c r="C78" s="28" t="s">
        <v>135</v>
      </c>
      <c r="D78" s="29">
        <v>9000</v>
      </c>
      <c r="E78" s="29">
        <v>9000</v>
      </c>
      <c r="F78" s="29" t="s">
        <v>21</v>
      </c>
      <c r="G78" s="29"/>
      <c r="H78" s="29"/>
      <c r="I78" s="29" t="s">
        <v>21</v>
      </c>
      <c r="J78" s="22">
        <f t="shared" ref="J78:L82" si="17">G78/D78*100</f>
        <v>0</v>
      </c>
      <c r="K78" s="22">
        <f t="shared" si="17"/>
        <v>0</v>
      </c>
      <c r="L78" s="22" t="e">
        <f t="shared" si="17"/>
        <v>#VALUE!</v>
      </c>
      <c r="M78" s="7"/>
    </row>
    <row r="79" spans="1:13" ht="63.75" customHeight="1" x14ac:dyDescent="0.25">
      <c r="A79" s="26" t="s">
        <v>136</v>
      </c>
      <c r="B79" s="27" t="s">
        <v>19</v>
      </c>
      <c r="C79" s="28" t="s">
        <v>137</v>
      </c>
      <c r="D79" s="29">
        <v>15000</v>
      </c>
      <c r="E79" s="29">
        <v>15000</v>
      </c>
      <c r="F79" s="29" t="s">
        <v>21</v>
      </c>
      <c r="G79" s="29">
        <v>676.39</v>
      </c>
      <c r="H79" s="29">
        <v>676.39</v>
      </c>
      <c r="I79" s="29" t="s">
        <v>21</v>
      </c>
      <c r="J79" s="22">
        <f t="shared" si="17"/>
        <v>4.5092666666666661</v>
      </c>
      <c r="K79" s="22">
        <f t="shared" si="17"/>
        <v>4.5092666666666661</v>
      </c>
      <c r="L79" s="22" t="e">
        <f t="shared" si="17"/>
        <v>#VALUE!</v>
      </c>
      <c r="M79" s="7"/>
    </row>
    <row r="80" spans="1:13" ht="63.75" customHeight="1" x14ac:dyDescent="0.25">
      <c r="A80" s="26" t="s">
        <v>384</v>
      </c>
      <c r="B80" s="27" t="s">
        <v>19</v>
      </c>
      <c r="C80" s="28" t="s">
        <v>385</v>
      </c>
      <c r="D80" s="29"/>
      <c r="E80" s="29"/>
      <c r="F80" s="29"/>
      <c r="G80" s="29"/>
      <c r="H80" s="29"/>
      <c r="I80" s="29"/>
      <c r="J80" s="22"/>
      <c r="K80" s="22"/>
      <c r="L80" s="22"/>
      <c r="M80" s="7"/>
    </row>
    <row r="81" spans="1:13" ht="59.25" customHeight="1" x14ac:dyDescent="0.25">
      <c r="A81" s="26" t="s">
        <v>138</v>
      </c>
      <c r="B81" s="27" t="s">
        <v>19</v>
      </c>
      <c r="C81" s="28" t="s">
        <v>139</v>
      </c>
      <c r="D81" s="29">
        <v>904000</v>
      </c>
      <c r="E81" s="29">
        <v>904000</v>
      </c>
      <c r="F81" s="29" t="s">
        <v>21</v>
      </c>
      <c r="G81" s="29">
        <v>228011.49</v>
      </c>
      <c r="H81" s="29">
        <v>228011.49</v>
      </c>
      <c r="I81" s="29" t="s">
        <v>21</v>
      </c>
      <c r="J81" s="22">
        <f t="shared" si="17"/>
        <v>25.222509955752209</v>
      </c>
      <c r="K81" s="22">
        <f t="shared" si="17"/>
        <v>25.222509955752209</v>
      </c>
      <c r="L81" s="22" t="e">
        <f t="shared" si="17"/>
        <v>#VALUE!</v>
      </c>
      <c r="M81" s="7"/>
    </row>
    <row r="82" spans="1:13" ht="15" customHeight="1" x14ac:dyDescent="0.25">
      <c r="A82" s="59" t="s">
        <v>140</v>
      </c>
      <c r="B82" s="60" t="s">
        <v>19</v>
      </c>
      <c r="C82" s="61" t="s">
        <v>141</v>
      </c>
      <c r="D82" s="62">
        <f t="shared" ref="D82:F82" si="18">D86+D83</f>
        <v>219000</v>
      </c>
      <c r="E82" s="62">
        <f t="shared" si="18"/>
        <v>100000</v>
      </c>
      <c r="F82" s="62">
        <f t="shared" si="18"/>
        <v>119000</v>
      </c>
      <c r="G82" s="62">
        <f>G86+G83+G84+G85</f>
        <v>67391.69</v>
      </c>
      <c r="H82" s="62">
        <f>H86+H83+H84</f>
        <v>4201.41</v>
      </c>
      <c r="I82" s="62">
        <f>I86+I83+I84+I85</f>
        <v>63190.28</v>
      </c>
      <c r="J82" s="66">
        <f t="shared" si="17"/>
        <v>30.77246118721461</v>
      </c>
      <c r="K82" s="66">
        <f t="shared" si="17"/>
        <v>4.2014100000000001</v>
      </c>
      <c r="L82" s="66">
        <f t="shared" si="17"/>
        <v>53.101075630252105</v>
      </c>
      <c r="M82" s="7"/>
    </row>
    <row r="83" spans="1:13" ht="15" customHeight="1" x14ac:dyDescent="0.25">
      <c r="A83" s="26" t="s">
        <v>142</v>
      </c>
      <c r="B83" s="27" t="s">
        <v>19</v>
      </c>
      <c r="C83" s="28" t="s">
        <v>143</v>
      </c>
      <c r="D83" s="29"/>
      <c r="E83" s="29"/>
      <c r="F83" s="29"/>
      <c r="G83" s="29"/>
      <c r="H83" s="29"/>
      <c r="I83" s="29"/>
      <c r="J83" s="29"/>
      <c r="K83" s="29"/>
      <c r="L83" s="29"/>
      <c r="M83" s="7"/>
    </row>
    <row r="84" spans="1:13" ht="15" customHeight="1" x14ac:dyDescent="0.25">
      <c r="A84" s="26" t="s">
        <v>142</v>
      </c>
      <c r="B84" s="27" t="s">
        <v>19</v>
      </c>
      <c r="C84" s="28" t="s">
        <v>395</v>
      </c>
      <c r="D84" s="29"/>
      <c r="E84" s="29"/>
      <c r="F84" s="29"/>
      <c r="G84" s="29"/>
      <c r="H84" s="29"/>
      <c r="I84" s="29"/>
      <c r="J84" s="22" t="e">
        <f t="shared" ref="J84:L89" si="19">G84/D84*100</f>
        <v>#DIV/0!</v>
      </c>
      <c r="K84" s="29"/>
      <c r="L84" s="29"/>
      <c r="M84" s="7"/>
    </row>
    <row r="85" spans="1:13" ht="25.5" customHeight="1" x14ac:dyDescent="0.25">
      <c r="A85" s="26" t="s">
        <v>144</v>
      </c>
      <c r="B85" s="27" t="s">
        <v>19</v>
      </c>
      <c r="C85" s="28" t="s">
        <v>388</v>
      </c>
      <c r="D85" s="29"/>
      <c r="E85" s="29"/>
      <c r="F85" s="29"/>
      <c r="G85" s="29">
        <v>-1559.72</v>
      </c>
      <c r="H85" s="29"/>
      <c r="I85" s="29">
        <v>-1559.72</v>
      </c>
      <c r="J85" s="22" t="e">
        <f t="shared" si="19"/>
        <v>#DIV/0!</v>
      </c>
      <c r="K85" s="29"/>
      <c r="L85" s="29"/>
      <c r="M85" s="7"/>
    </row>
    <row r="86" spans="1:13" ht="15" customHeight="1" x14ac:dyDescent="0.25">
      <c r="A86" s="26" t="s">
        <v>145</v>
      </c>
      <c r="B86" s="27" t="s">
        <v>19</v>
      </c>
      <c r="C86" s="28" t="s">
        <v>146</v>
      </c>
      <c r="D86" s="29">
        <f t="shared" ref="D86:I86" si="20">SUM(D87:D88)</f>
        <v>219000</v>
      </c>
      <c r="E86" s="29">
        <f t="shared" si="20"/>
        <v>100000</v>
      </c>
      <c r="F86" s="29">
        <f t="shared" si="20"/>
        <v>119000</v>
      </c>
      <c r="G86" s="29">
        <f t="shared" si="20"/>
        <v>68951.41</v>
      </c>
      <c r="H86" s="29">
        <f t="shared" si="20"/>
        <v>4201.41</v>
      </c>
      <c r="I86" s="29">
        <f t="shared" si="20"/>
        <v>64750</v>
      </c>
      <c r="J86" s="22">
        <f t="shared" si="19"/>
        <v>31.484662100456625</v>
      </c>
      <c r="K86" s="22">
        <f t="shared" si="19"/>
        <v>4.2014100000000001</v>
      </c>
      <c r="L86" s="22">
        <f t="shared" si="19"/>
        <v>54.411764705882348</v>
      </c>
      <c r="M86" s="7"/>
    </row>
    <row r="87" spans="1:13" ht="25.5" customHeight="1" x14ac:dyDescent="0.25">
      <c r="A87" s="26" t="s">
        <v>147</v>
      </c>
      <c r="B87" s="27" t="s">
        <v>19</v>
      </c>
      <c r="C87" s="28" t="s">
        <v>148</v>
      </c>
      <c r="D87" s="29">
        <v>100000</v>
      </c>
      <c r="E87" s="29">
        <v>100000</v>
      </c>
      <c r="F87" s="29" t="s">
        <v>21</v>
      </c>
      <c r="G87" s="29">
        <v>4201.41</v>
      </c>
      <c r="H87" s="29">
        <v>4201.41</v>
      </c>
      <c r="I87" s="29" t="s">
        <v>21</v>
      </c>
      <c r="J87" s="22">
        <f t="shared" si="19"/>
        <v>4.2014100000000001</v>
      </c>
      <c r="K87" s="22">
        <f t="shared" si="19"/>
        <v>4.2014100000000001</v>
      </c>
      <c r="L87" s="22" t="e">
        <f t="shared" si="19"/>
        <v>#VALUE!</v>
      </c>
      <c r="M87" s="7"/>
    </row>
    <row r="88" spans="1:13" ht="25.5" customHeight="1" x14ac:dyDescent="0.25">
      <c r="A88" s="26" t="s">
        <v>149</v>
      </c>
      <c r="B88" s="27" t="s">
        <v>19</v>
      </c>
      <c r="C88" s="28" t="s">
        <v>414</v>
      </c>
      <c r="D88" s="29">
        <v>119000</v>
      </c>
      <c r="E88" s="29" t="s">
        <v>21</v>
      </c>
      <c r="F88" s="29">
        <v>119000</v>
      </c>
      <c r="G88" s="29">
        <v>64750</v>
      </c>
      <c r="H88" s="29" t="s">
        <v>21</v>
      </c>
      <c r="I88" s="29">
        <v>64750</v>
      </c>
      <c r="J88" s="22">
        <f t="shared" si="19"/>
        <v>54.411764705882348</v>
      </c>
      <c r="K88" s="22" t="e">
        <f t="shared" si="19"/>
        <v>#VALUE!</v>
      </c>
      <c r="L88" s="22">
        <f t="shared" si="19"/>
        <v>54.411764705882348</v>
      </c>
      <c r="M88" s="7"/>
    </row>
    <row r="89" spans="1:13" ht="30.75" customHeight="1" x14ac:dyDescent="0.25">
      <c r="A89" s="59" t="s">
        <v>150</v>
      </c>
      <c r="B89" s="60" t="s">
        <v>19</v>
      </c>
      <c r="C89" s="61" t="s">
        <v>151</v>
      </c>
      <c r="D89" s="62">
        <v>356875074</v>
      </c>
      <c r="E89" s="62">
        <v>320137574</v>
      </c>
      <c r="F89" s="62">
        <v>51671380</v>
      </c>
      <c r="G89" s="62">
        <v>110717341.2</v>
      </c>
      <c r="H89" s="62">
        <v>102248309.68000001</v>
      </c>
      <c r="I89" s="62">
        <v>13788534.75</v>
      </c>
      <c r="J89" s="66">
        <f t="shared" si="19"/>
        <v>31.024117195699692</v>
      </c>
      <c r="K89" s="66">
        <f t="shared" si="19"/>
        <v>31.93886565779998</v>
      </c>
      <c r="L89" s="66">
        <f t="shared" si="19"/>
        <v>26.685052247491747</v>
      </c>
      <c r="M89" s="7"/>
    </row>
    <row r="90" spans="1:13" ht="48" customHeight="1" x14ac:dyDescent="0.25">
      <c r="A90" s="26" t="s">
        <v>152</v>
      </c>
      <c r="B90" s="27" t="s">
        <v>19</v>
      </c>
      <c r="C90" s="28" t="s">
        <v>153</v>
      </c>
      <c r="D90" s="29"/>
      <c r="E90" s="29"/>
      <c r="F90" s="29"/>
      <c r="G90" s="29"/>
      <c r="H90" s="29"/>
      <c r="I90" s="29"/>
      <c r="J90" s="29"/>
      <c r="K90" s="29"/>
      <c r="L90" s="29"/>
      <c r="M90" s="7"/>
    </row>
    <row r="91" spans="1:13" ht="30.75" customHeight="1" x14ac:dyDescent="0.25">
      <c r="A91" s="26" t="s">
        <v>154</v>
      </c>
      <c r="B91" s="27" t="s">
        <v>19</v>
      </c>
      <c r="C91" s="28" t="s">
        <v>155</v>
      </c>
      <c r="D91" s="29">
        <f>D92+D93+D95+D96</f>
        <v>294145000</v>
      </c>
      <c r="E91" s="29">
        <f>E92+E93+E95+E96</f>
        <v>265027600</v>
      </c>
      <c r="F91" s="29">
        <f t="shared" ref="D91:I92" si="21">F92+F93</f>
        <v>29117400</v>
      </c>
      <c r="G91" s="29">
        <f>G92+G93+G95+G96</f>
        <v>95911150</v>
      </c>
      <c r="H91" s="29">
        <f>H92+H93+H95+H96</f>
        <v>86633200</v>
      </c>
      <c r="I91" s="29">
        <f t="shared" si="21"/>
        <v>9277950</v>
      </c>
      <c r="J91" s="22">
        <f t="shared" ref="J91:L96" si="22">G91/D91*100</f>
        <v>32.606758571452858</v>
      </c>
      <c r="K91" s="22">
        <f t="shared" si="22"/>
        <v>32.688369060429935</v>
      </c>
      <c r="L91" s="22">
        <f t="shared" si="22"/>
        <v>31.863937027344473</v>
      </c>
      <c r="M91" s="7"/>
    </row>
    <row r="92" spans="1:13" ht="27" customHeight="1" x14ac:dyDescent="0.25">
      <c r="A92" s="26" t="s">
        <v>156</v>
      </c>
      <c r="B92" s="27" t="s">
        <v>19</v>
      </c>
      <c r="C92" s="28" t="s">
        <v>157</v>
      </c>
      <c r="D92" s="29">
        <f t="shared" si="21"/>
        <v>154524800</v>
      </c>
      <c r="E92" s="29">
        <f t="shared" si="21"/>
        <v>125407400</v>
      </c>
      <c r="F92" s="29">
        <f t="shared" si="21"/>
        <v>29117400</v>
      </c>
      <c r="G92" s="29">
        <f t="shared" si="21"/>
        <v>50271550</v>
      </c>
      <c r="H92" s="29">
        <f t="shared" si="21"/>
        <v>40993600</v>
      </c>
      <c r="I92" s="29">
        <f t="shared" si="21"/>
        <v>9277950</v>
      </c>
      <c r="J92" s="22">
        <f t="shared" si="22"/>
        <v>32.53299793948932</v>
      </c>
      <c r="K92" s="22">
        <f t="shared" si="22"/>
        <v>32.688342155247618</v>
      </c>
      <c r="L92" s="22">
        <f t="shared" si="22"/>
        <v>31.863937027344473</v>
      </c>
      <c r="M92" s="7"/>
    </row>
    <row r="93" spans="1:13" ht="45" customHeight="1" x14ac:dyDescent="0.25">
      <c r="A93" s="26" t="s">
        <v>158</v>
      </c>
      <c r="B93" s="27" t="s">
        <v>19</v>
      </c>
      <c r="C93" s="28" t="s">
        <v>159</v>
      </c>
      <c r="D93" s="29">
        <v>125407400</v>
      </c>
      <c r="E93" s="29">
        <v>125407400</v>
      </c>
      <c r="F93" s="29"/>
      <c r="G93" s="29">
        <v>40993600</v>
      </c>
      <c r="H93" s="29">
        <v>40993600</v>
      </c>
      <c r="I93" s="29"/>
      <c r="J93" s="22">
        <f t="shared" si="22"/>
        <v>32.688342155247618</v>
      </c>
      <c r="K93" s="22">
        <f t="shared" si="22"/>
        <v>32.688342155247618</v>
      </c>
      <c r="L93" s="22" t="e">
        <f t="shared" si="22"/>
        <v>#DIV/0!</v>
      </c>
      <c r="M93" s="7"/>
    </row>
    <row r="94" spans="1:13" ht="47.25" customHeight="1" x14ac:dyDescent="0.25">
      <c r="A94" s="26" t="s">
        <v>160</v>
      </c>
      <c r="B94" s="27" t="s">
        <v>19</v>
      </c>
      <c r="C94" s="28" t="s">
        <v>161</v>
      </c>
      <c r="D94" s="29">
        <v>29117400</v>
      </c>
      <c r="E94" s="29"/>
      <c r="F94" s="29">
        <v>29117400</v>
      </c>
      <c r="G94" s="29">
        <v>9277950</v>
      </c>
      <c r="H94" s="29"/>
      <c r="I94" s="29">
        <v>9277950</v>
      </c>
      <c r="J94" s="22">
        <f t="shared" si="22"/>
        <v>31.863937027344473</v>
      </c>
      <c r="K94" s="22" t="e">
        <f t="shared" si="22"/>
        <v>#DIV/0!</v>
      </c>
      <c r="L94" s="22">
        <f t="shared" si="22"/>
        <v>31.863937027344473</v>
      </c>
      <c r="M94" s="7"/>
    </row>
    <row r="95" spans="1:13" ht="47.25" customHeight="1" x14ac:dyDescent="0.25">
      <c r="A95" s="26" t="s">
        <v>162</v>
      </c>
      <c r="B95" s="27" t="s">
        <v>19</v>
      </c>
      <c r="C95" s="28" t="s">
        <v>163</v>
      </c>
      <c r="D95" s="29"/>
      <c r="E95" s="29"/>
      <c r="F95" s="29"/>
      <c r="G95" s="29"/>
      <c r="H95" s="29"/>
      <c r="I95" s="29"/>
      <c r="J95" s="29"/>
      <c r="K95" s="29"/>
      <c r="L95" s="29"/>
      <c r="M95" s="7"/>
    </row>
    <row r="96" spans="1:13" ht="61.5" customHeight="1" x14ac:dyDescent="0.25">
      <c r="A96" s="26" t="s">
        <v>164</v>
      </c>
      <c r="B96" s="27" t="s">
        <v>19</v>
      </c>
      <c r="C96" s="28" t="s">
        <v>389</v>
      </c>
      <c r="D96" s="29">
        <v>14212800</v>
      </c>
      <c r="E96" s="29">
        <v>14212800</v>
      </c>
      <c r="F96" s="29"/>
      <c r="G96" s="29">
        <v>4646000</v>
      </c>
      <c r="H96" s="29">
        <v>4646000</v>
      </c>
      <c r="I96" s="29"/>
      <c r="J96" s="22">
        <f t="shared" si="22"/>
        <v>32.688843859056625</v>
      </c>
      <c r="K96" s="29"/>
      <c r="L96" s="29"/>
      <c r="M96" s="7"/>
    </row>
    <row r="97" spans="1:13" ht="25.5" customHeight="1" x14ac:dyDescent="0.25">
      <c r="A97" s="59" t="s">
        <v>165</v>
      </c>
      <c r="B97" s="60" t="s">
        <v>19</v>
      </c>
      <c r="C97" s="61" t="s">
        <v>166</v>
      </c>
      <c r="D97" s="62">
        <f>D99+D100+D98</f>
        <v>37292974</v>
      </c>
      <c r="E97" s="62">
        <f>E99+E100+E98</f>
        <v>28045174</v>
      </c>
      <c r="F97" s="62">
        <f t="shared" ref="F97" si="23">F99+F100</f>
        <v>9247800</v>
      </c>
      <c r="G97" s="62">
        <f>G99+G100+G98</f>
        <v>1710029.43</v>
      </c>
      <c r="H97" s="62">
        <f>H99+H100+H98</f>
        <v>1554600</v>
      </c>
      <c r="I97" s="62">
        <f>I99+I100+I98</f>
        <v>155429.43</v>
      </c>
      <c r="J97" s="66">
        <f>G97/D97*100</f>
        <v>4.5853930287243916</v>
      </c>
      <c r="K97" s="66">
        <f>H97/E97*100</f>
        <v>5.5431996963185179</v>
      </c>
      <c r="L97" s="66">
        <f>I97/F97*100</f>
        <v>1.6807179004736261</v>
      </c>
      <c r="M97" s="7"/>
    </row>
    <row r="98" spans="1:13" ht="36" customHeight="1" x14ac:dyDescent="0.25">
      <c r="A98" s="26" t="s">
        <v>408</v>
      </c>
      <c r="B98" s="27" t="s">
        <v>19</v>
      </c>
      <c r="C98" s="28" t="s">
        <v>420</v>
      </c>
      <c r="D98" s="29">
        <v>53367</v>
      </c>
      <c r="E98" s="29">
        <v>53367</v>
      </c>
      <c r="F98" s="29"/>
      <c r="G98" s="29"/>
      <c r="H98" s="29"/>
      <c r="I98" s="29"/>
      <c r="J98" s="29"/>
      <c r="K98" s="29"/>
      <c r="L98" s="29"/>
      <c r="M98" s="7"/>
    </row>
    <row r="99" spans="1:13" ht="63" customHeight="1" x14ac:dyDescent="0.25">
      <c r="A99" s="26" t="s">
        <v>390</v>
      </c>
      <c r="B99" s="27" t="s">
        <v>19</v>
      </c>
      <c r="C99" s="28" t="s">
        <v>391</v>
      </c>
      <c r="D99" s="29"/>
      <c r="E99" s="29"/>
      <c r="F99" s="29"/>
      <c r="G99" s="29"/>
      <c r="H99" s="29"/>
      <c r="I99" s="29"/>
      <c r="J99" s="29"/>
      <c r="K99" s="29"/>
      <c r="L99" s="29"/>
      <c r="M99" s="7"/>
    </row>
    <row r="100" spans="1:13" ht="15" customHeight="1" x14ac:dyDescent="0.25">
      <c r="A100" s="26" t="s">
        <v>167</v>
      </c>
      <c r="B100" s="27" t="s">
        <v>19</v>
      </c>
      <c r="C100" s="28" t="s">
        <v>168</v>
      </c>
      <c r="D100" s="29">
        <f t="shared" ref="D100:I100" si="24">D101+D102</f>
        <v>37239607</v>
      </c>
      <c r="E100" s="29">
        <f t="shared" si="24"/>
        <v>27991807</v>
      </c>
      <c r="F100" s="29">
        <f t="shared" si="24"/>
        <v>9247800</v>
      </c>
      <c r="G100" s="29">
        <f t="shared" si="24"/>
        <v>1710029.43</v>
      </c>
      <c r="H100" s="29">
        <f t="shared" si="24"/>
        <v>1554600</v>
      </c>
      <c r="I100" s="29">
        <f t="shared" si="24"/>
        <v>155429.43</v>
      </c>
      <c r="J100" s="22">
        <f t="shared" ref="J100:L102" si="25">G100/D100*100</f>
        <v>4.5919642223936465</v>
      </c>
      <c r="K100" s="22">
        <f t="shared" si="25"/>
        <v>5.5537679293087434</v>
      </c>
      <c r="L100" s="22">
        <f t="shared" si="25"/>
        <v>1.6807179004736261</v>
      </c>
      <c r="M100" s="7"/>
    </row>
    <row r="101" spans="1:13" ht="25.5" customHeight="1" x14ac:dyDescent="0.25">
      <c r="A101" s="26" t="s">
        <v>169</v>
      </c>
      <c r="B101" s="27" t="s">
        <v>19</v>
      </c>
      <c r="C101" s="28" t="s">
        <v>170</v>
      </c>
      <c r="D101" s="29">
        <v>27991807</v>
      </c>
      <c r="E101" s="29">
        <v>27991807</v>
      </c>
      <c r="F101" s="29"/>
      <c r="G101" s="29">
        <v>1554600</v>
      </c>
      <c r="H101" s="29">
        <v>1554600</v>
      </c>
      <c r="I101" s="29"/>
      <c r="J101" s="22">
        <f t="shared" si="25"/>
        <v>5.5537679293087434</v>
      </c>
      <c r="K101" s="22">
        <f t="shared" si="25"/>
        <v>5.5537679293087434</v>
      </c>
      <c r="L101" s="22" t="e">
        <f t="shared" si="25"/>
        <v>#DIV/0!</v>
      </c>
      <c r="M101" s="7"/>
    </row>
    <row r="102" spans="1:13" ht="24.75" customHeight="1" x14ac:dyDescent="0.25">
      <c r="A102" s="26" t="s">
        <v>171</v>
      </c>
      <c r="B102" s="27" t="s">
        <v>19</v>
      </c>
      <c r="C102" s="28" t="s">
        <v>392</v>
      </c>
      <c r="D102" s="29">
        <v>9247800</v>
      </c>
      <c r="E102" s="29"/>
      <c r="F102" s="29">
        <v>9247800</v>
      </c>
      <c r="G102" s="29">
        <v>155429.43</v>
      </c>
      <c r="H102" s="29"/>
      <c r="I102" s="29">
        <v>155429.43</v>
      </c>
      <c r="J102" s="22">
        <f t="shared" si="25"/>
        <v>1.6807179004736261</v>
      </c>
      <c r="K102" s="29"/>
      <c r="L102" s="29"/>
      <c r="M102" s="7"/>
    </row>
    <row r="103" spans="1:13" ht="25.5" customHeight="1" x14ac:dyDescent="0.25">
      <c r="A103" s="59" t="s">
        <v>172</v>
      </c>
      <c r="B103" s="60" t="s">
        <v>19</v>
      </c>
      <c r="C103" s="61" t="s">
        <v>173</v>
      </c>
      <c r="D103" s="62">
        <f t="shared" ref="D103:H103" si="26">SUM(D104:D117)</f>
        <v>301689000</v>
      </c>
      <c r="E103" s="62">
        <f t="shared" si="26"/>
        <v>300108000</v>
      </c>
      <c r="F103" s="62">
        <f t="shared" si="26"/>
        <v>1581000</v>
      </c>
      <c r="G103" s="62">
        <f t="shared" si="26"/>
        <v>108179523.53999999</v>
      </c>
      <c r="H103" s="62">
        <f t="shared" si="26"/>
        <v>107684412.90000001</v>
      </c>
      <c r="I103" s="29">
        <v>544995.04</v>
      </c>
      <c r="J103" s="66">
        <f>G103/D103*100</f>
        <v>35.857960860356194</v>
      </c>
      <c r="K103" s="66">
        <f>H103/E103*100</f>
        <v>35.881886820744533</v>
      </c>
      <c r="L103" s="66">
        <f>I103/F103*100</f>
        <v>34.471539531941815</v>
      </c>
      <c r="M103" s="7"/>
    </row>
    <row r="104" spans="1:13" ht="51" customHeight="1" x14ac:dyDescent="0.25">
      <c r="A104" s="26" t="s">
        <v>174</v>
      </c>
      <c r="B104" s="27" t="s">
        <v>19</v>
      </c>
      <c r="C104" s="28" t="s">
        <v>175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51" customHeight="1" x14ac:dyDescent="0.25">
      <c r="A105" s="26" t="s">
        <v>176</v>
      </c>
      <c r="B105" s="27" t="s">
        <v>19</v>
      </c>
      <c r="C105" s="28" t="s">
        <v>177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7"/>
    </row>
    <row r="106" spans="1:13" ht="38.25" customHeight="1" x14ac:dyDescent="0.25">
      <c r="A106" s="26" t="s">
        <v>178</v>
      </c>
      <c r="B106" s="27" t="s">
        <v>19</v>
      </c>
      <c r="C106" s="28" t="s">
        <v>179</v>
      </c>
      <c r="D106" s="29">
        <v>694500</v>
      </c>
      <c r="E106" s="29"/>
      <c r="F106" s="29">
        <v>694500</v>
      </c>
      <c r="G106" s="29">
        <v>201305.32</v>
      </c>
      <c r="H106" s="29">
        <v>0</v>
      </c>
      <c r="I106" s="29">
        <v>201305.32</v>
      </c>
      <c r="J106" s="22">
        <f t="shared" ref="J106:L112" si="27">G106/D106*100</f>
        <v>28.985647228221744</v>
      </c>
      <c r="K106" s="22" t="e">
        <f t="shared" si="27"/>
        <v>#DIV/0!</v>
      </c>
      <c r="L106" s="22">
        <f t="shared" si="27"/>
        <v>28.985647228221744</v>
      </c>
      <c r="M106" s="7"/>
    </row>
    <row r="107" spans="1:13" ht="51" customHeight="1" x14ac:dyDescent="0.25">
      <c r="A107" s="26" t="s">
        <v>180</v>
      </c>
      <c r="B107" s="27" t="s">
        <v>19</v>
      </c>
      <c r="C107" s="28" t="s">
        <v>181</v>
      </c>
      <c r="D107" s="29">
        <v>694500</v>
      </c>
      <c r="E107" s="29"/>
      <c r="F107" s="29">
        <v>694500</v>
      </c>
      <c r="G107" s="29">
        <v>201305.32</v>
      </c>
      <c r="H107" s="29">
        <v>0</v>
      </c>
      <c r="I107" s="29">
        <v>201305.32</v>
      </c>
      <c r="J107" s="22">
        <f t="shared" si="27"/>
        <v>28.985647228221744</v>
      </c>
      <c r="K107" s="22" t="e">
        <f t="shared" si="27"/>
        <v>#DIV/0!</v>
      </c>
      <c r="L107" s="22">
        <f t="shared" si="27"/>
        <v>28.985647228221744</v>
      </c>
      <c r="M107" s="7"/>
    </row>
    <row r="108" spans="1:13" ht="63" customHeight="1" x14ac:dyDescent="0.25">
      <c r="A108" s="26" t="s">
        <v>182</v>
      </c>
      <c r="B108" s="27" t="s">
        <v>19</v>
      </c>
      <c r="C108" s="28" t="s">
        <v>183</v>
      </c>
      <c r="D108" s="29">
        <v>13432400</v>
      </c>
      <c r="E108" s="29">
        <v>13432400</v>
      </c>
      <c r="F108" s="29"/>
      <c r="G108" s="29">
        <v>4158094.5</v>
      </c>
      <c r="H108" s="29">
        <v>4158094.5</v>
      </c>
      <c r="I108" s="29"/>
      <c r="J108" s="22">
        <f t="shared" si="27"/>
        <v>30.95570784074328</v>
      </c>
      <c r="K108" s="22">
        <f t="shared" si="27"/>
        <v>30.95570784074328</v>
      </c>
      <c r="L108" s="22" t="e">
        <f t="shared" si="27"/>
        <v>#DIV/0!</v>
      </c>
      <c r="M108" s="7"/>
    </row>
    <row r="109" spans="1:13" ht="48.75" customHeight="1" x14ac:dyDescent="0.25">
      <c r="A109" s="26" t="s">
        <v>184</v>
      </c>
      <c r="B109" s="27" t="s">
        <v>19</v>
      </c>
      <c r="C109" s="28" t="s">
        <v>185</v>
      </c>
      <c r="D109" s="29">
        <v>13432400</v>
      </c>
      <c r="E109" s="29">
        <v>13432400</v>
      </c>
      <c r="F109" s="29"/>
      <c r="G109" s="29">
        <v>4158094.5</v>
      </c>
      <c r="H109" s="29">
        <v>4158094.5</v>
      </c>
      <c r="I109" s="29"/>
      <c r="J109" s="22">
        <f t="shared" si="27"/>
        <v>30.95570784074328</v>
      </c>
      <c r="K109" s="22">
        <f t="shared" si="27"/>
        <v>30.95570784074328</v>
      </c>
      <c r="L109" s="22" t="e">
        <f t="shared" si="27"/>
        <v>#DIV/0!</v>
      </c>
      <c r="M109" s="7"/>
    </row>
    <row r="110" spans="1:13" ht="45" customHeight="1" x14ac:dyDescent="0.25">
      <c r="A110" s="26" t="s">
        <v>186</v>
      </c>
      <c r="B110" s="27" t="s">
        <v>19</v>
      </c>
      <c r="C110" s="28" t="s">
        <v>187</v>
      </c>
      <c r="D110" s="29">
        <f t="shared" ref="D110:I110" si="28">D111+D112+D115</f>
        <v>7244100</v>
      </c>
      <c r="E110" s="29">
        <f t="shared" si="28"/>
        <v>7148100</v>
      </c>
      <c r="F110" s="29">
        <f t="shared" si="28"/>
        <v>96000</v>
      </c>
      <c r="G110" s="29">
        <f t="shared" si="28"/>
        <v>2387986.9500000002</v>
      </c>
      <c r="H110" s="29">
        <f t="shared" si="28"/>
        <v>2341736.9500000002</v>
      </c>
      <c r="I110" s="29">
        <f t="shared" si="28"/>
        <v>46250</v>
      </c>
      <c r="J110" s="22">
        <f t="shared" si="27"/>
        <v>32.964577380212866</v>
      </c>
      <c r="K110" s="22">
        <f t="shared" si="27"/>
        <v>32.760271260894505</v>
      </c>
      <c r="L110" s="22">
        <f t="shared" si="27"/>
        <v>48.177083333333329</v>
      </c>
      <c r="M110" s="7"/>
    </row>
    <row r="111" spans="1:13" ht="55.5" customHeight="1" x14ac:dyDescent="0.25">
      <c r="A111" s="26" t="s">
        <v>188</v>
      </c>
      <c r="B111" s="27" t="s">
        <v>19</v>
      </c>
      <c r="C111" s="28" t="s">
        <v>189</v>
      </c>
      <c r="D111" s="29">
        <v>7144900</v>
      </c>
      <c r="E111" s="29">
        <v>7144900</v>
      </c>
      <c r="F111" s="29"/>
      <c r="G111" s="29">
        <v>2338536.9500000002</v>
      </c>
      <c r="H111" s="29">
        <v>2338536.9500000002</v>
      </c>
      <c r="I111" s="29"/>
      <c r="J111" s="22">
        <f t="shared" si="27"/>
        <v>32.73015647524808</v>
      </c>
      <c r="K111" s="22">
        <f t="shared" si="27"/>
        <v>32.73015647524808</v>
      </c>
      <c r="L111" s="22" t="e">
        <f t="shared" si="27"/>
        <v>#DIV/0!</v>
      </c>
      <c r="M111" s="7"/>
    </row>
    <row r="112" spans="1:13" ht="64.5" customHeight="1" x14ac:dyDescent="0.25">
      <c r="A112" s="26" t="s">
        <v>190</v>
      </c>
      <c r="B112" s="27" t="s">
        <v>19</v>
      </c>
      <c r="C112" s="28" t="s">
        <v>191</v>
      </c>
      <c r="D112" s="29">
        <v>96000</v>
      </c>
      <c r="E112" s="29"/>
      <c r="F112" s="29">
        <v>96000</v>
      </c>
      <c r="G112" s="29">
        <v>46250</v>
      </c>
      <c r="H112" s="29"/>
      <c r="I112" s="29">
        <v>46250</v>
      </c>
      <c r="J112" s="22">
        <f t="shared" si="27"/>
        <v>48.177083333333329</v>
      </c>
      <c r="K112" s="22" t="e">
        <f t="shared" si="27"/>
        <v>#DIV/0!</v>
      </c>
      <c r="L112" s="22">
        <f t="shared" si="27"/>
        <v>48.177083333333329</v>
      </c>
      <c r="M112" s="7"/>
    </row>
    <row r="113" spans="1:13" ht="48" customHeight="1" x14ac:dyDescent="0.25">
      <c r="A113" s="26" t="s">
        <v>192</v>
      </c>
      <c r="B113" s="27" t="s">
        <v>19</v>
      </c>
      <c r="C113" s="28" t="s">
        <v>193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3" ht="56.25" customHeight="1" x14ac:dyDescent="0.25">
      <c r="A114" s="26" t="s">
        <v>194</v>
      </c>
      <c r="B114" s="27" t="s">
        <v>19</v>
      </c>
      <c r="C114" s="28" t="s">
        <v>195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7"/>
    </row>
    <row r="115" spans="1:13" ht="39" customHeight="1" x14ac:dyDescent="0.25">
      <c r="A115" s="26" t="s">
        <v>415</v>
      </c>
      <c r="B115" s="27" t="s">
        <v>19</v>
      </c>
      <c r="C115" s="28" t="s">
        <v>416</v>
      </c>
      <c r="D115" s="29">
        <v>3200</v>
      </c>
      <c r="E115" s="29">
        <v>3200</v>
      </c>
      <c r="F115" s="29"/>
      <c r="G115" s="29">
        <v>3200</v>
      </c>
      <c r="H115" s="29">
        <v>3200</v>
      </c>
      <c r="I115" s="29"/>
      <c r="J115" s="22">
        <f t="shared" ref="J115" si="29">G115/D115*100</f>
        <v>100</v>
      </c>
      <c r="K115" s="29"/>
      <c r="L115" s="29"/>
      <c r="M115" s="7"/>
    </row>
    <row r="116" spans="1:13" ht="15" customHeight="1" x14ac:dyDescent="0.25">
      <c r="A116" s="26" t="s">
        <v>196</v>
      </c>
      <c r="B116" s="27" t="s">
        <v>19</v>
      </c>
      <c r="C116" s="28" t="s">
        <v>197</v>
      </c>
      <c r="D116" s="29">
        <v>129473500</v>
      </c>
      <c r="E116" s="29">
        <v>129473500</v>
      </c>
      <c r="F116" s="29"/>
      <c r="G116" s="29">
        <v>47342375</v>
      </c>
      <c r="H116" s="29">
        <v>47342375</v>
      </c>
      <c r="I116" s="29"/>
      <c r="J116" s="22">
        <f t="shared" ref="J116:L119" si="30">G116/D116*100</f>
        <v>36.565301007542082</v>
      </c>
      <c r="K116" s="22">
        <f t="shared" si="30"/>
        <v>36.565301007542082</v>
      </c>
      <c r="L116" s="22" t="e">
        <f t="shared" si="30"/>
        <v>#DIV/0!</v>
      </c>
      <c r="M116" s="7"/>
    </row>
    <row r="117" spans="1:13" ht="25.5" customHeight="1" x14ac:dyDescent="0.25">
      <c r="A117" s="26" t="s">
        <v>198</v>
      </c>
      <c r="B117" s="27" t="s">
        <v>19</v>
      </c>
      <c r="C117" s="28" t="s">
        <v>199</v>
      </c>
      <c r="D117" s="29">
        <v>129473500</v>
      </c>
      <c r="E117" s="29">
        <v>129473500</v>
      </c>
      <c r="F117" s="29"/>
      <c r="G117" s="29">
        <v>47342375</v>
      </c>
      <c r="H117" s="29">
        <v>47342375</v>
      </c>
      <c r="I117" s="29"/>
      <c r="J117" s="22">
        <f t="shared" si="30"/>
        <v>36.565301007542082</v>
      </c>
      <c r="K117" s="22">
        <f t="shared" si="30"/>
        <v>36.565301007542082</v>
      </c>
      <c r="L117" s="22" t="e">
        <f t="shared" si="30"/>
        <v>#DIV/0!</v>
      </c>
      <c r="M117" s="7"/>
    </row>
    <row r="118" spans="1:13" ht="15" customHeight="1" x14ac:dyDescent="0.25">
      <c r="A118" s="26" t="s">
        <v>200</v>
      </c>
      <c r="B118" s="27" t="s">
        <v>19</v>
      </c>
      <c r="C118" s="28" t="s">
        <v>399</v>
      </c>
      <c r="D118" s="29"/>
      <c r="E118" s="29"/>
      <c r="F118" s="29"/>
      <c r="G118" s="29"/>
      <c r="H118" s="29"/>
      <c r="I118" s="29"/>
      <c r="J118" s="22" t="e">
        <f t="shared" si="30"/>
        <v>#DIV/0!</v>
      </c>
      <c r="K118" s="22" t="e">
        <f t="shared" si="30"/>
        <v>#DIV/0!</v>
      </c>
      <c r="L118" s="22" t="e">
        <f t="shared" si="30"/>
        <v>#DIV/0!</v>
      </c>
      <c r="M118" s="7"/>
    </row>
    <row r="119" spans="1:13" ht="74.25" customHeight="1" x14ac:dyDescent="0.25">
      <c r="A119" s="26" t="s">
        <v>201</v>
      </c>
      <c r="B119" s="27" t="s">
        <v>19</v>
      </c>
      <c r="C119" s="28" t="s">
        <v>202</v>
      </c>
      <c r="D119" s="29"/>
      <c r="E119" s="29">
        <v>2418200</v>
      </c>
      <c r="F119" s="29"/>
      <c r="G119" s="29"/>
      <c r="H119" s="29">
        <v>1211903.23</v>
      </c>
      <c r="I119" s="29"/>
      <c r="J119" s="22" t="e">
        <f t="shared" si="30"/>
        <v>#DIV/0!</v>
      </c>
      <c r="K119" s="22">
        <f t="shared" si="30"/>
        <v>50.11592217351749</v>
      </c>
      <c r="L119" s="22" t="e">
        <f t="shared" si="30"/>
        <v>#DIV/0!</v>
      </c>
      <c r="M119" s="7"/>
    </row>
    <row r="120" spans="1:13" ht="63.75" customHeight="1" x14ac:dyDescent="0.25">
      <c r="A120" s="26" t="s">
        <v>203</v>
      </c>
      <c r="B120" s="27" t="s">
        <v>19</v>
      </c>
      <c r="C120" s="28" t="s">
        <v>204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t="63.75" customHeight="1" x14ac:dyDescent="0.25">
      <c r="A121" s="26" t="s">
        <v>205</v>
      </c>
      <c r="B121" s="27" t="s">
        <v>19</v>
      </c>
      <c r="C121" s="28" t="s">
        <v>206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t="51" customHeight="1" x14ac:dyDescent="0.25">
      <c r="A122" s="26" t="s">
        <v>207</v>
      </c>
      <c r="B122" s="27" t="s">
        <v>19</v>
      </c>
      <c r="C122" s="28" t="s">
        <v>208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7"/>
    </row>
    <row r="123" spans="1:13" ht="51" customHeight="1" x14ac:dyDescent="0.25">
      <c r="A123" s="26" t="s">
        <v>411</v>
      </c>
      <c r="B123" s="27" t="s">
        <v>19</v>
      </c>
      <c r="C123" s="28" t="s">
        <v>412</v>
      </c>
      <c r="D123" s="29"/>
      <c r="E123" s="29"/>
      <c r="F123" s="29"/>
      <c r="G123" s="29"/>
      <c r="H123" s="29"/>
      <c r="I123" s="29"/>
      <c r="J123" s="22" t="e">
        <f t="shared" ref="J123:L125" si="31">G123/D123*100</f>
        <v>#DIV/0!</v>
      </c>
      <c r="K123" s="29"/>
      <c r="L123" s="29"/>
      <c r="M123" s="7"/>
    </row>
    <row r="124" spans="1:13" ht="80.25" customHeight="1" x14ac:dyDescent="0.25">
      <c r="A124" s="26" t="s">
        <v>209</v>
      </c>
      <c r="B124" s="27" t="s">
        <v>19</v>
      </c>
      <c r="C124" s="28" t="s">
        <v>210</v>
      </c>
      <c r="D124" s="29"/>
      <c r="E124" s="29"/>
      <c r="F124" s="29"/>
      <c r="G124" s="29">
        <v>-463171.21</v>
      </c>
      <c r="H124" s="29">
        <v>-463171.21</v>
      </c>
      <c r="I124" s="29"/>
      <c r="J124" s="22" t="e">
        <f t="shared" si="31"/>
        <v>#DIV/0!</v>
      </c>
      <c r="K124" s="22" t="e">
        <f t="shared" si="31"/>
        <v>#DIV/0!</v>
      </c>
      <c r="L124" s="22" t="e">
        <f t="shared" si="31"/>
        <v>#DIV/0!</v>
      </c>
      <c r="M124" s="7"/>
    </row>
    <row r="125" spans="1:13" ht="62.25" customHeight="1" x14ac:dyDescent="0.25">
      <c r="A125" s="26" t="s">
        <v>211</v>
      </c>
      <c r="B125" s="27" t="s">
        <v>19</v>
      </c>
      <c r="C125" s="28" t="s">
        <v>212</v>
      </c>
      <c r="D125" s="29"/>
      <c r="E125" s="29"/>
      <c r="F125" s="29"/>
      <c r="G125" s="29">
        <v>-463171.21</v>
      </c>
      <c r="H125" s="29">
        <v>-463171.21</v>
      </c>
      <c r="I125" s="29"/>
      <c r="J125" s="22" t="e">
        <f t="shared" si="31"/>
        <v>#DIV/0!</v>
      </c>
      <c r="K125" s="22" t="e">
        <f t="shared" si="31"/>
        <v>#DIV/0!</v>
      </c>
      <c r="L125" s="22" t="e">
        <f t="shared" si="31"/>
        <v>#DIV/0!</v>
      </c>
      <c r="M125" s="7"/>
    </row>
    <row r="126" spans="1:13" ht="51" customHeight="1" x14ac:dyDescent="0.25">
      <c r="A126" s="26" t="s">
        <v>213</v>
      </c>
      <c r="B126" s="27" t="s">
        <v>19</v>
      </c>
      <c r="C126" s="28" t="s">
        <v>214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7"/>
    </row>
    <row r="127" spans="1:13" hidden="1" x14ac:dyDescent="0.25">
      <c r="A127" s="8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 t="s">
        <v>215</v>
      </c>
    </row>
    <row r="128" spans="1:13" hidden="1" x14ac:dyDescent="0.25">
      <c r="A128" s="8"/>
      <c r="B128" s="8"/>
      <c r="C128" s="8"/>
      <c r="D128" s="13"/>
      <c r="E128" s="13"/>
      <c r="F128" s="13"/>
      <c r="G128" s="13"/>
      <c r="H128" s="13"/>
      <c r="I128" s="13"/>
      <c r="J128" s="13"/>
      <c r="K128" s="13"/>
      <c r="L128" s="13"/>
      <c r="M128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I19" sqref="I19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 x14ac:dyDescent="0.25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 x14ac:dyDescent="0.25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D9+D18+D20+D25+D31+D38+D44+D47+D49+D53+D56+D58+D36</f>
        <v>423274307.98000002</v>
      </c>
      <c r="E7" s="62">
        <f t="shared" si="0"/>
        <v>375283147.16000003</v>
      </c>
      <c r="F7" s="62">
        <f t="shared" si="0"/>
        <v>62925040.82</v>
      </c>
      <c r="G7" s="62">
        <f t="shared" si="0"/>
        <v>125549822.55</v>
      </c>
      <c r="H7" s="62">
        <f t="shared" si="0"/>
        <v>115285123.46999998</v>
      </c>
      <c r="I7" s="62">
        <f t="shared" si="0"/>
        <v>15584202.309999999</v>
      </c>
      <c r="J7" s="62">
        <f>G7/D7*100</f>
        <v>29.661574109981725</v>
      </c>
      <c r="K7" s="62">
        <f>H7/E7*100</f>
        <v>30.719504550746258</v>
      </c>
      <c r="L7" s="62">
        <f>I7/F7*100</f>
        <v>24.766296703055517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220</v>
      </c>
      <c r="B9" s="60" t="s">
        <v>221</v>
      </c>
      <c r="C9" s="61" t="s">
        <v>222</v>
      </c>
      <c r="D9" s="62">
        <f t="shared" ref="D9:I9" si="1">SUM(D10:D17)</f>
        <v>107726762.73</v>
      </c>
      <c r="E9" s="62">
        <f t="shared" si="1"/>
        <v>78072033.049999997</v>
      </c>
      <c r="F9" s="62">
        <f t="shared" si="1"/>
        <v>29654729.68</v>
      </c>
      <c r="G9" s="62">
        <f t="shared" si="1"/>
        <v>36111486.510000005</v>
      </c>
      <c r="H9" s="62">
        <f t="shared" si="1"/>
        <v>26737372.219999999</v>
      </c>
      <c r="I9" s="62">
        <f t="shared" si="1"/>
        <v>9374114.2899999991</v>
      </c>
      <c r="J9" s="62">
        <f t="shared" ref="J9:L12" si="2">G9/D9*100</f>
        <v>33.521369801585607</v>
      </c>
      <c r="K9" s="62">
        <f t="shared" si="2"/>
        <v>34.247055155943578</v>
      </c>
      <c r="L9" s="62">
        <f t="shared" si="2"/>
        <v>31.610857327497982</v>
      </c>
      <c r="M9" s="7"/>
    </row>
    <row r="10" spans="1:13" ht="25.5" customHeight="1" x14ac:dyDescent="0.25">
      <c r="A10" s="69" t="s">
        <v>223</v>
      </c>
      <c r="B10" s="70" t="s">
        <v>221</v>
      </c>
      <c r="C10" s="71" t="s">
        <v>224</v>
      </c>
      <c r="D10" s="72">
        <v>7321955.2999999998</v>
      </c>
      <c r="E10" s="72">
        <v>2689000</v>
      </c>
      <c r="F10" s="72">
        <v>4632955.3</v>
      </c>
      <c r="G10" s="72">
        <v>2513882.96</v>
      </c>
      <c r="H10" s="72">
        <v>765857.81</v>
      </c>
      <c r="I10" s="72">
        <v>1748025.15</v>
      </c>
      <c r="J10" s="29">
        <f t="shared" si="2"/>
        <v>34.333492311814581</v>
      </c>
      <c r="K10" s="29">
        <f t="shared" si="2"/>
        <v>28.481138341390853</v>
      </c>
      <c r="L10" s="29">
        <f t="shared" si="2"/>
        <v>37.730239918351899</v>
      </c>
      <c r="M10" s="7"/>
    </row>
    <row r="11" spans="1:13" ht="41.25" customHeight="1" x14ac:dyDescent="0.25">
      <c r="A11" s="69" t="s">
        <v>225</v>
      </c>
      <c r="B11" s="70" t="s">
        <v>221</v>
      </c>
      <c r="C11" s="71" t="s">
        <v>226</v>
      </c>
      <c r="D11" s="72">
        <v>1169600</v>
      </c>
      <c r="E11" s="72">
        <v>1089600</v>
      </c>
      <c r="F11" s="72">
        <v>80000</v>
      </c>
      <c r="G11" s="72">
        <v>87850</v>
      </c>
      <c r="H11" s="72">
        <v>87850</v>
      </c>
      <c r="I11" s="72"/>
      <c r="J11" s="29">
        <f t="shared" si="2"/>
        <v>7.5111149110807114</v>
      </c>
      <c r="K11" s="29">
        <f t="shared" si="2"/>
        <v>8.0625917767988255</v>
      </c>
      <c r="L11" s="29">
        <f t="shared" si="2"/>
        <v>0</v>
      </c>
      <c r="M11" s="7"/>
    </row>
    <row r="12" spans="1:13" ht="51" customHeight="1" x14ac:dyDescent="0.25">
      <c r="A12" s="69" t="s">
        <v>227</v>
      </c>
      <c r="B12" s="70" t="s">
        <v>221</v>
      </c>
      <c r="C12" s="71" t="s">
        <v>228</v>
      </c>
      <c r="D12" s="72">
        <v>47129644.380000003</v>
      </c>
      <c r="E12" s="72">
        <v>22326370</v>
      </c>
      <c r="F12" s="72">
        <v>24803274.379999999</v>
      </c>
      <c r="G12" s="72">
        <v>15536016.5</v>
      </c>
      <c r="H12" s="72">
        <v>7909927.3600000003</v>
      </c>
      <c r="I12" s="72">
        <v>7626089.1399999997</v>
      </c>
      <c r="J12" s="29">
        <f t="shared" si="2"/>
        <v>32.96442547865454</v>
      </c>
      <c r="K12" s="29">
        <f t="shared" si="2"/>
        <v>35.428631524067725</v>
      </c>
      <c r="L12" s="29">
        <f t="shared" si="2"/>
        <v>30.746299956868839</v>
      </c>
      <c r="M12" s="7"/>
    </row>
    <row r="13" spans="1:13" ht="15" customHeight="1" x14ac:dyDescent="0.25">
      <c r="A13" s="69" t="s">
        <v>229</v>
      </c>
      <c r="B13" s="70" t="s">
        <v>221</v>
      </c>
      <c r="C13" s="71" t="s">
        <v>230</v>
      </c>
      <c r="D13" s="72">
        <v>3200</v>
      </c>
      <c r="E13" s="72">
        <v>3200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231</v>
      </c>
      <c r="B14" s="70" t="s">
        <v>221</v>
      </c>
      <c r="C14" s="71" t="s">
        <v>232</v>
      </c>
      <c r="D14" s="72">
        <v>13503938.050000001</v>
      </c>
      <c r="E14" s="72">
        <v>13503938.050000001</v>
      </c>
      <c r="F14" s="72">
        <v>0</v>
      </c>
      <c r="G14" s="72">
        <v>4560128.91</v>
      </c>
      <c r="H14" s="72">
        <v>4560128.91</v>
      </c>
      <c r="I14" s="72">
        <v>0</v>
      </c>
      <c r="J14" s="29">
        <f>G14/D14*100</f>
        <v>33.768882033637588</v>
      </c>
      <c r="K14" s="29">
        <f>H14/E14*100</f>
        <v>33.768882033637588</v>
      </c>
      <c r="L14" s="29" t="e">
        <f>I14/F14*100</f>
        <v>#DIV/0!</v>
      </c>
      <c r="M14" s="7"/>
    </row>
    <row r="15" spans="1:13" ht="15" customHeight="1" x14ac:dyDescent="0.25">
      <c r="A15" s="69" t="s">
        <v>233</v>
      </c>
      <c r="B15" s="70" t="s">
        <v>221</v>
      </c>
      <c r="C15" s="71" t="s">
        <v>234</v>
      </c>
      <c r="D15" s="72"/>
      <c r="E15" s="72"/>
      <c r="F15" s="72"/>
      <c r="G15" s="72"/>
      <c r="H15" s="72"/>
      <c r="I15" s="72"/>
      <c r="J15" s="29"/>
      <c r="K15" s="29"/>
      <c r="L15" s="29"/>
      <c r="M15" s="7"/>
    </row>
    <row r="16" spans="1:13" ht="15" customHeight="1" x14ac:dyDescent="0.25">
      <c r="A16" s="69" t="s">
        <v>235</v>
      </c>
      <c r="B16" s="70" t="s">
        <v>221</v>
      </c>
      <c r="C16" s="71" t="s">
        <v>236</v>
      </c>
      <c r="D16" s="72">
        <v>185000</v>
      </c>
      <c r="E16" s="72">
        <v>50000</v>
      </c>
      <c r="F16" s="72">
        <v>135000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237</v>
      </c>
      <c r="B17" s="70" t="s">
        <v>221</v>
      </c>
      <c r="C17" s="71" t="s">
        <v>238</v>
      </c>
      <c r="D17" s="72">
        <v>38413425</v>
      </c>
      <c r="E17" s="72">
        <v>38409925</v>
      </c>
      <c r="F17" s="72">
        <v>3500</v>
      </c>
      <c r="G17" s="72">
        <v>13413608.140000001</v>
      </c>
      <c r="H17" s="72">
        <v>13413608.140000001</v>
      </c>
      <c r="I17" s="72"/>
      <c r="J17" s="29">
        <f t="shared" ref="J17:J59" si="3">G17/D17*100</f>
        <v>34.919063166067595</v>
      </c>
      <c r="K17" s="29">
        <f t="shared" ref="K17:K59" si="4">H17/E17*100</f>
        <v>34.922245070772725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239</v>
      </c>
      <c r="B18" s="60" t="s">
        <v>221</v>
      </c>
      <c r="C18" s="61" t="s">
        <v>240</v>
      </c>
      <c r="D18" s="62">
        <f>D19</f>
        <v>694500</v>
      </c>
      <c r="E18" s="62">
        <v>0</v>
      </c>
      <c r="F18" s="62">
        <f>F19</f>
        <v>694500</v>
      </c>
      <c r="G18" s="62">
        <f>G19</f>
        <v>198036.9</v>
      </c>
      <c r="H18" s="62">
        <v>0</v>
      </c>
      <c r="I18" s="62">
        <f>I19</f>
        <v>198036.9</v>
      </c>
      <c r="J18" s="62">
        <f t="shared" si="3"/>
        <v>28.515032397408209</v>
      </c>
      <c r="K18" s="62" t="e">
        <f t="shared" si="4"/>
        <v>#DIV/0!</v>
      </c>
      <c r="L18" s="62">
        <f t="shared" si="5"/>
        <v>28.515032397408209</v>
      </c>
      <c r="M18" s="7"/>
    </row>
    <row r="19" spans="1:13" ht="15" customHeight="1" x14ac:dyDescent="0.25">
      <c r="A19" s="69" t="s">
        <v>241</v>
      </c>
      <c r="B19" s="70" t="s">
        <v>221</v>
      </c>
      <c r="C19" s="71" t="s">
        <v>242</v>
      </c>
      <c r="D19" s="72">
        <v>694500</v>
      </c>
      <c r="E19" s="72">
        <v>0</v>
      </c>
      <c r="F19" s="72">
        <v>694500</v>
      </c>
      <c r="G19" s="72">
        <v>198036.9</v>
      </c>
      <c r="H19" s="72">
        <v>0</v>
      </c>
      <c r="I19" s="72">
        <v>198036.9</v>
      </c>
      <c r="J19" s="29">
        <f t="shared" si="3"/>
        <v>28.515032397408209</v>
      </c>
      <c r="K19" s="29" t="e">
        <f t="shared" si="4"/>
        <v>#DIV/0!</v>
      </c>
      <c r="L19" s="29">
        <f t="shared" si="5"/>
        <v>28.515032397408209</v>
      </c>
      <c r="M19" s="7"/>
    </row>
    <row r="20" spans="1:13" ht="25.5" customHeight="1" x14ac:dyDescent="0.25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1549900</v>
      </c>
      <c r="E20" s="62">
        <f t="shared" si="6"/>
        <v>334900</v>
      </c>
      <c r="F20" s="62">
        <f t="shared" si="6"/>
        <v>1215000</v>
      </c>
      <c r="G20" s="62">
        <f t="shared" si="6"/>
        <v>125782.51999999999</v>
      </c>
      <c r="H20" s="62">
        <f t="shared" si="6"/>
        <v>550</v>
      </c>
      <c r="I20" s="62">
        <f t="shared" si="6"/>
        <v>125232.51999999999</v>
      </c>
      <c r="J20" s="62">
        <f t="shared" si="3"/>
        <v>8.1155248725724238</v>
      </c>
      <c r="K20" s="62">
        <f t="shared" si="4"/>
        <v>0.16422812779934307</v>
      </c>
      <c r="L20" s="62">
        <f t="shared" si="5"/>
        <v>10.30720329218107</v>
      </c>
      <c r="M20" s="7"/>
    </row>
    <row r="21" spans="1:13" ht="25.5" customHeight="1" x14ac:dyDescent="0.25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245</v>
      </c>
      <c r="B22" s="70" t="s">
        <v>221</v>
      </c>
      <c r="C22" s="71" t="s">
        <v>246</v>
      </c>
      <c r="D22" s="72">
        <v>713000</v>
      </c>
      <c r="E22" s="72">
        <v>188000</v>
      </c>
      <c r="F22" s="72">
        <v>525000</v>
      </c>
      <c r="G22" s="72">
        <v>10485.68</v>
      </c>
      <c r="H22" s="72"/>
      <c r="I22" s="72">
        <v>10485.68</v>
      </c>
      <c r="J22" s="29">
        <f t="shared" si="3"/>
        <v>1.4706423562412343</v>
      </c>
      <c r="K22" s="29">
        <f t="shared" si="4"/>
        <v>0</v>
      </c>
      <c r="L22" s="29">
        <f t="shared" si="5"/>
        <v>1.9972723809523811</v>
      </c>
      <c r="M22" s="7"/>
    </row>
    <row r="23" spans="1:13" ht="15" customHeight="1" x14ac:dyDescent="0.25">
      <c r="A23" s="69" t="s">
        <v>247</v>
      </c>
      <c r="B23" s="70" t="s">
        <v>221</v>
      </c>
      <c r="C23" s="71" t="s">
        <v>248</v>
      </c>
      <c r="D23" s="72">
        <v>690000</v>
      </c>
      <c r="E23" s="72">
        <v>0</v>
      </c>
      <c r="F23" s="72">
        <v>690000</v>
      </c>
      <c r="G23" s="72">
        <v>114746.84</v>
      </c>
      <c r="H23" s="72">
        <v>0</v>
      </c>
      <c r="I23" s="72">
        <v>114746.84</v>
      </c>
      <c r="J23" s="29">
        <f t="shared" si="3"/>
        <v>16.629976811594201</v>
      </c>
      <c r="K23" s="29" t="e">
        <f t="shared" si="4"/>
        <v>#DIV/0!</v>
      </c>
      <c r="L23" s="29">
        <f t="shared" si="5"/>
        <v>16.629976811594201</v>
      </c>
      <c r="M23" s="7"/>
    </row>
    <row r="24" spans="1:13" ht="27" customHeight="1" x14ac:dyDescent="0.25">
      <c r="A24" s="69" t="s">
        <v>386</v>
      </c>
      <c r="B24" s="70" t="s">
        <v>221</v>
      </c>
      <c r="C24" s="71" t="s">
        <v>387</v>
      </c>
      <c r="D24" s="72">
        <v>146900</v>
      </c>
      <c r="E24" s="72">
        <v>146900</v>
      </c>
      <c r="F24" s="72"/>
      <c r="G24" s="72">
        <v>550</v>
      </c>
      <c r="H24" s="72">
        <v>550</v>
      </c>
      <c r="I24" s="72"/>
      <c r="J24" s="29">
        <f t="shared" si="3"/>
        <v>0.37440435670524164</v>
      </c>
      <c r="K24" s="29">
        <f t="shared" si="4"/>
        <v>0.37440435670524164</v>
      </c>
      <c r="L24" s="29"/>
      <c r="M24" s="7"/>
    </row>
    <row r="25" spans="1:13" ht="15" customHeight="1" x14ac:dyDescent="0.25">
      <c r="A25" s="59" t="s">
        <v>249</v>
      </c>
      <c r="B25" s="60" t="s">
        <v>221</v>
      </c>
      <c r="C25" s="61" t="s">
        <v>250</v>
      </c>
      <c r="D25" s="62">
        <f>D26+D27+D28+D29+D30</f>
        <v>10192599.529999999</v>
      </c>
      <c r="E25" s="62">
        <f t="shared" ref="E25:I25" si="7">E26+E27+E28+E29+E30</f>
        <v>4058900</v>
      </c>
      <c r="F25" s="62">
        <f t="shared" si="7"/>
        <v>6133699.5300000003</v>
      </c>
      <c r="G25" s="62">
        <f t="shared" si="7"/>
        <v>1126486.79</v>
      </c>
      <c r="H25" s="62">
        <f t="shared" si="7"/>
        <v>21022.44</v>
      </c>
      <c r="I25" s="62">
        <f t="shared" si="7"/>
        <v>1105464.3500000001</v>
      </c>
      <c r="J25" s="62">
        <f t="shared" si="3"/>
        <v>11.052006769071992</v>
      </c>
      <c r="K25" s="62">
        <f t="shared" si="4"/>
        <v>0.51793441572839927</v>
      </c>
      <c r="L25" s="62">
        <f t="shared" si="5"/>
        <v>18.022799202881721</v>
      </c>
      <c r="M25" s="7"/>
    </row>
    <row r="26" spans="1:13" ht="15" customHeight="1" x14ac:dyDescent="0.25">
      <c r="A26" s="69" t="s">
        <v>251</v>
      </c>
      <c r="B26" s="70" t="s">
        <v>221</v>
      </c>
      <c r="C26" s="71" t="s">
        <v>252</v>
      </c>
      <c r="D26" s="72">
        <v>192800</v>
      </c>
      <c r="E26" s="72">
        <v>100300</v>
      </c>
      <c r="F26" s="72">
        <v>92500</v>
      </c>
      <c r="G26" s="72">
        <v>44797.63</v>
      </c>
      <c r="H26" s="72">
        <v>21022.44</v>
      </c>
      <c r="I26" s="72">
        <v>23775.19</v>
      </c>
      <c r="J26" s="29">
        <f t="shared" si="3"/>
        <v>23.235285269709543</v>
      </c>
      <c r="K26" s="29">
        <f t="shared" si="4"/>
        <v>20.959561316051843</v>
      </c>
      <c r="L26" s="29">
        <f t="shared" si="5"/>
        <v>25.702908108108108</v>
      </c>
      <c r="M26" s="7"/>
    </row>
    <row r="27" spans="1:13" ht="15" customHeight="1" x14ac:dyDescent="0.25">
      <c r="A27" s="69" t="s">
        <v>253</v>
      </c>
      <c r="B27" s="70" t="s">
        <v>221</v>
      </c>
      <c r="C27" s="71" t="s">
        <v>254</v>
      </c>
      <c r="D27" s="72">
        <v>77500</v>
      </c>
      <c r="E27" s="72">
        <v>77500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255</v>
      </c>
      <c r="B28" s="70" t="s">
        <v>221</v>
      </c>
      <c r="C28" s="71" t="s">
        <v>256</v>
      </c>
      <c r="D28" s="72">
        <v>0</v>
      </c>
      <c r="E28" s="72">
        <v>0</v>
      </c>
      <c r="F28" s="72"/>
      <c r="G28" s="72"/>
      <c r="H28" s="72">
        <v>0</v>
      </c>
      <c r="I28" s="72"/>
      <c r="J28" s="29" t="e">
        <f t="shared" si="3"/>
        <v>#DIV/0!</v>
      </c>
      <c r="K28" s="29" t="e">
        <f t="shared" si="4"/>
        <v>#DIV/0!</v>
      </c>
      <c r="L28" s="29" t="e">
        <f t="shared" si="5"/>
        <v>#DIV/0!</v>
      </c>
      <c r="M28" s="7"/>
    </row>
    <row r="29" spans="1:13" ht="15" customHeight="1" x14ac:dyDescent="0.25">
      <c r="A29" s="69" t="s">
        <v>257</v>
      </c>
      <c r="B29" s="70" t="s">
        <v>221</v>
      </c>
      <c r="C29" s="71" t="s">
        <v>258</v>
      </c>
      <c r="D29" s="72">
        <v>8759799.5299999993</v>
      </c>
      <c r="E29" s="72">
        <v>3478600</v>
      </c>
      <c r="F29" s="72">
        <v>5281199.53</v>
      </c>
      <c r="G29" s="72">
        <v>865689.16</v>
      </c>
      <c r="H29" s="72">
        <v>0</v>
      </c>
      <c r="I29" s="72">
        <v>865689.16</v>
      </c>
      <c r="J29" s="29">
        <f t="shared" si="3"/>
        <v>9.8825225056263371</v>
      </c>
      <c r="K29" s="29">
        <f t="shared" si="4"/>
        <v>0</v>
      </c>
      <c r="L29" s="29">
        <f t="shared" si="5"/>
        <v>16.391904056690695</v>
      </c>
      <c r="M29" s="7"/>
    </row>
    <row r="30" spans="1:13" ht="15" customHeight="1" x14ac:dyDescent="0.25">
      <c r="A30" s="69" t="s">
        <v>259</v>
      </c>
      <c r="B30" s="70" t="s">
        <v>221</v>
      </c>
      <c r="C30" s="71" t="s">
        <v>260</v>
      </c>
      <c r="D30" s="72">
        <v>1162500</v>
      </c>
      <c r="E30" s="72">
        <v>402500</v>
      </c>
      <c r="F30" s="72">
        <v>760000</v>
      </c>
      <c r="G30" s="72">
        <v>216000</v>
      </c>
      <c r="H30" s="72"/>
      <c r="I30" s="72">
        <v>216000</v>
      </c>
      <c r="J30" s="29">
        <f t="shared" si="3"/>
        <v>18.580645161290324</v>
      </c>
      <c r="K30" s="29">
        <f t="shared" si="4"/>
        <v>0</v>
      </c>
      <c r="L30" s="29">
        <f t="shared" si="5"/>
        <v>28.421052631578945</v>
      </c>
      <c r="M30" s="7"/>
    </row>
    <row r="31" spans="1:13" ht="15" customHeight="1" x14ac:dyDescent="0.25">
      <c r="A31" s="59" t="s">
        <v>261</v>
      </c>
      <c r="B31" s="60" t="s">
        <v>221</v>
      </c>
      <c r="C31" s="61" t="s">
        <v>262</v>
      </c>
      <c r="D31" s="62">
        <f>D32+D33+D34+D35</f>
        <v>21861702.609999999</v>
      </c>
      <c r="E31" s="62">
        <f>E32+E33+E34+E35</f>
        <v>1364700</v>
      </c>
      <c r="F31" s="62">
        <f t="shared" ref="F31:I31" si="8">F32+F33+F34</f>
        <v>20497002.609999999</v>
      </c>
      <c r="G31" s="62">
        <f>G32+G33+G34+G35</f>
        <v>2770060.16</v>
      </c>
      <c r="H31" s="62">
        <f>H32+H33+H34+H35</f>
        <v>118627.14</v>
      </c>
      <c r="I31" s="62">
        <f t="shared" si="8"/>
        <v>2651433.02</v>
      </c>
      <c r="J31" s="62">
        <f t="shared" si="3"/>
        <v>12.670834515573901</v>
      </c>
      <c r="K31" s="62">
        <f t="shared" si="4"/>
        <v>8.6925434161354147</v>
      </c>
      <c r="L31" s="62">
        <f t="shared" si="5"/>
        <v>12.935710993696361</v>
      </c>
      <c r="M31" s="7"/>
    </row>
    <row r="32" spans="1:13" ht="15" customHeight="1" x14ac:dyDescent="0.25">
      <c r="A32" s="69" t="s">
        <v>263</v>
      </c>
      <c r="B32" s="70" t="s">
        <v>221</v>
      </c>
      <c r="C32" s="71" t="s">
        <v>264</v>
      </c>
      <c r="D32" s="72">
        <v>3703586.53</v>
      </c>
      <c r="E32" s="72">
        <v>0</v>
      </c>
      <c r="F32" s="72">
        <v>3703586.53</v>
      </c>
      <c r="G32" s="72">
        <v>1120497.83</v>
      </c>
      <c r="H32" s="72">
        <v>0</v>
      </c>
      <c r="I32" s="72">
        <v>1120497.83</v>
      </c>
      <c r="J32" s="29">
        <f t="shared" si="3"/>
        <v>30.25439856538198</v>
      </c>
      <c r="K32" s="29" t="e">
        <f t="shared" si="4"/>
        <v>#DIV/0!</v>
      </c>
      <c r="L32" s="29">
        <f t="shared" si="5"/>
        <v>30.25439856538198</v>
      </c>
      <c r="M32" s="7"/>
    </row>
    <row r="33" spans="1:13" ht="15" customHeight="1" x14ac:dyDescent="0.25">
      <c r="A33" s="69" t="s">
        <v>265</v>
      </c>
      <c r="B33" s="70" t="s">
        <v>221</v>
      </c>
      <c r="C33" s="71" t="s">
        <v>266</v>
      </c>
      <c r="D33" s="72">
        <v>13854425.08</v>
      </c>
      <c r="E33" s="72"/>
      <c r="F33" s="72">
        <v>13854425.08</v>
      </c>
      <c r="G33" s="72">
        <v>721771.31</v>
      </c>
      <c r="H33" s="72">
        <v>0</v>
      </c>
      <c r="I33" s="72">
        <v>721771.31</v>
      </c>
      <c r="J33" s="29">
        <f t="shared" si="3"/>
        <v>5.2096807036903767</v>
      </c>
      <c r="K33" s="29" t="e">
        <f t="shared" si="4"/>
        <v>#DIV/0!</v>
      </c>
      <c r="L33" s="29">
        <f t="shared" si="5"/>
        <v>5.2096807036903767</v>
      </c>
      <c r="M33" s="7"/>
    </row>
    <row r="34" spans="1:13" ht="15" customHeight="1" x14ac:dyDescent="0.25">
      <c r="A34" s="69" t="s">
        <v>267</v>
      </c>
      <c r="B34" s="70" t="s">
        <v>221</v>
      </c>
      <c r="C34" s="71" t="s">
        <v>268</v>
      </c>
      <c r="D34" s="72">
        <v>2938991</v>
      </c>
      <c r="E34" s="72">
        <v>0</v>
      </c>
      <c r="F34" s="72">
        <v>2938991</v>
      </c>
      <c r="G34" s="72">
        <v>809163.88</v>
      </c>
      <c r="H34" s="72">
        <v>0</v>
      </c>
      <c r="I34" s="72">
        <v>809163.88</v>
      </c>
      <c r="J34" s="29">
        <f t="shared" si="3"/>
        <v>27.532029870115288</v>
      </c>
      <c r="K34" s="29" t="e">
        <f t="shared" si="4"/>
        <v>#DIV/0!</v>
      </c>
      <c r="L34" s="29">
        <f t="shared" si="5"/>
        <v>27.532029870115288</v>
      </c>
      <c r="M34" s="7"/>
    </row>
    <row r="35" spans="1:13" ht="28.5" customHeight="1" x14ac:dyDescent="0.25">
      <c r="A35" s="69" t="s">
        <v>393</v>
      </c>
      <c r="B35" s="70" t="s">
        <v>221</v>
      </c>
      <c r="C35" s="71" t="s">
        <v>394</v>
      </c>
      <c r="D35" s="72">
        <v>1364700</v>
      </c>
      <c r="E35" s="72">
        <v>1364700</v>
      </c>
      <c r="F35" s="72">
        <v>0</v>
      </c>
      <c r="G35" s="72">
        <v>118627.14</v>
      </c>
      <c r="H35" s="72">
        <v>118627.14</v>
      </c>
      <c r="I35" s="72">
        <v>0</v>
      </c>
      <c r="J35" s="29">
        <f t="shared" si="3"/>
        <v>8.6925434161354147</v>
      </c>
      <c r="K35" s="29">
        <f t="shared" si="4"/>
        <v>8.6925434161354147</v>
      </c>
      <c r="L35" s="29" t="e">
        <f t="shared" si="5"/>
        <v>#DIV/0!</v>
      </c>
      <c r="M35" s="7"/>
    </row>
    <row r="36" spans="1:13" ht="15" customHeight="1" x14ac:dyDescent="0.25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269</v>
      </c>
      <c r="B38" s="60" t="s">
        <v>221</v>
      </c>
      <c r="C38" s="61" t="s">
        <v>270</v>
      </c>
      <c r="D38" s="62">
        <f>D39+D40+D42+D43+D41</f>
        <v>227527236.11000001</v>
      </c>
      <c r="E38" s="62">
        <f>E39+E40+E42+E43+E41</f>
        <v>227527236.11000001</v>
      </c>
      <c r="F38" s="62">
        <v>0</v>
      </c>
      <c r="G38" s="62">
        <f>G39+G40+G42+G43+G41</f>
        <v>67860491.430000007</v>
      </c>
      <c r="H38" s="62">
        <f>H39+H40+H42+H43+H41</f>
        <v>67860491.430000007</v>
      </c>
      <c r="I38" s="62">
        <v>0</v>
      </c>
      <c r="J38" s="62">
        <f t="shared" si="3"/>
        <v>29.825216791712911</v>
      </c>
      <c r="K38" s="62">
        <f t="shared" si="4"/>
        <v>29.825216791712911</v>
      </c>
      <c r="L38" s="62" t="e">
        <f t="shared" si="5"/>
        <v>#DIV/0!</v>
      </c>
      <c r="M38" s="7"/>
    </row>
    <row r="39" spans="1:13" ht="15" customHeight="1" x14ac:dyDescent="0.25">
      <c r="A39" s="69" t="s">
        <v>271</v>
      </c>
      <c r="B39" s="70" t="s">
        <v>221</v>
      </c>
      <c r="C39" s="71" t="s">
        <v>272</v>
      </c>
      <c r="D39" s="72">
        <v>69365792.870000005</v>
      </c>
      <c r="E39" s="72">
        <v>69365792.870000005</v>
      </c>
      <c r="F39" s="72">
        <v>0</v>
      </c>
      <c r="G39" s="72">
        <v>16241154.33</v>
      </c>
      <c r="H39" s="72">
        <v>16241154.33</v>
      </c>
      <c r="I39" s="72">
        <v>0</v>
      </c>
      <c r="J39" s="29">
        <f t="shared" si="3"/>
        <v>23.413780277027776</v>
      </c>
      <c r="K39" s="29">
        <f t="shared" si="4"/>
        <v>23.413780277027776</v>
      </c>
      <c r="L39" s="29" t="e">
        <f t="shared" si="5"/>
        <v>#DIV/0!</v>
      </c>
      <c r="M39" s="7"/>
    </row>
    <row r="40" spans="1:13" ht="15" customHeight="1" x14ac:dyDescent="0.25">
      <c r="A40" s="69" t="s">
        <v>273</v>
      </c>
      <c r="B40" s="70" t="s">
        <v>221</v>
      </c>
      <c r="C40" s="71" t="s">
        <v>274</v>
      </c>
      <c r="D40" s="72">
        <v>106375234.40000001</v>
      </c>
      <c r="E40" s="72">
        <v>106375234.40000001</v>
      </c>
      <c r="F40" s="72">
        <v>0</v>
      </c>
      <c r="G40" s="72">
        <v>36200626.590000004</v>
      </c>
      <c r="H40" s="72">
        <v>36200626.590000004</v>
      </c>
      <c r="I40" s="72">
        <v>0</v>
      </c>
      <c r="J40" s="29">
        <f t="shared" si="3"/>
        <v>34.031066341885307</v>
      </c>
      <c r="K40" s="29">
        <f t="shared" si="4"/>
        <v>34.031066341885307</v>
      </c>
      <c r="L40" s="29" t="e">
        <f t="shared" si="5"/>
        <v>#DIV/0!</v>
      </c>
      <c r="M40" s="7"/>
    </row>
    <row r="41" spans="1:13" ht="15" customHeight="1" x14ac:dyDescent="0.25">
      <c r="A41" s="69" t="s">
        <v>403</v>
      </c>
      <c r="B41" s="70" t="s">
        <v>221</v>
      </c>
      <c r="C41" s="71" t="s">
        <v>404</v>
      </c>
      <c r="D41" s="72">
        <v>37670627.439999998</v>
      </c>
      <c r="E41" s="72">
        <v>37670627.439999998</v>
      </c>
      <c r="F41" s="72">
        <v>0</v>
      </c>
      <c r="G41" s="72">
        <v>10093043.550000001</v>
      </c>
      <c r="H41" s="72">
        <v>10093043.550000001</v>
      </c>
      <c r="I41" s="72">
        <v>0</v>
      </c>
      <c r="J41" s="29">
        <f t="shared" ref="J41" si="9">G41/D41*100</f>
        <v>26.792873482332425</v>
      </c>
      <c r="K41" s="29">
        <f t="shared" ref="K41" si="10">H41/E41*100</f>
        <v>26.792873482332425</v>
      </c>
      <c r="L41" s="29" t="e">
        <f t="shared" si="5"/>
        <v>#DIV/0!</v>
      </c>
      <c r="M41" s="7"/>
    </row>
    <row r="42" spans="1:13" ht="15" customHeight="1" x14ac:dyDescent="0.25">
      <c r="A42" s="69" t="s">
        <v>275</v>
      </c>
      <c r="B42" s="70" t="s">
        <v>221</v>
      </c>
      <c r="C42" s="71" t="s">
        <v>276</v>
      </c>
      <c r="D42" s="72">
        <v>1801277</v>
      </c>
      <c r="E42" s="72">
        <v>1801277</v>
      </c>
      <c r="F42" s="72">
        <v>0</v>
      </c>
      <c r="G42" s="72">
        <v>65694.899999999994</v>
      </c>
      <c r="H42" s="72">
        <v>65694.899999999994</v>
      </c>
      <c r="I42" s="29">
        <v>0</v>
      </c>
      <c r="J42" s="29">
        <f t="shared" si="3"/>
        <v>3.6471292310954944</v>
      </c>
      <c r="K42" s="29">
        <f t="shared" si="4"/>
        <v>3.6471292310954944</v>
      </c>
      <c r="L42" s="29" t="e">
        <f t="shared" si="5"/>
        <v>#DIV/0!</v>
      </c>
      <c r="M42" s="7"/>
    </row>
    <row r="43" spans="1:13" ht="15" customHeight="1" x14ac:dyDescent="0.25">
      <c r="A43" s="69" t="s">
        <v>277</v>
      </c>
      <c r="B43" s="70" t="s">
        <v>221</v>
      </c>
      <c r="C43" s="71" t="s">
        <v>278</v>
      </c>
      <c r="D43" s="72">
        <v>12314304.4</v>
      </c>
      <c r="E43" s="72">
        <v>12314304.4</v>
      </c>
      <c r="F43" s="72">
        <v>0</v>
      </c>
      <c r="G43" s="72">
        <v>5259972.0599999996</v>
      </c>
      <c r="H43" s="72">
        <v>5259972.0599999996</v>
      </c>
      <c r="I43" s="29">
        <v>0</v>
      </c>
      <c r="J43" s="29">
        <f t="shared" si="3"/>
        <v>42.714325463645345</v>
      </c>
      <c r="K43" s="29">
        <f t="shared" si="4"/>
        <v>42.714325463645345</v>
      </c>
      <c r="L43" s="29" t="e">
        <f t="shared" si="5"/>
        <v>#DIV/0!</v>
      </c>
      <c r="M43" s="7"/>
    </row>
    <row r="44" spans="1:13" ht="15" customHeight="1" x14ac:dyDescent="0.25">
      <c r="A44" s="59" t="s">
        <v>279</v>
      </c>
      <c r="B44" s="60" t="s">
        <v>221</v>
      </c>
      <c r="C44" s="61" t="s">
        <v>280</v>
      </c>
      <c r="D44" s="62">
        <f t="shared" ref="D44:I44" si="11">D45+D46</f>
        <v>31920022</v>
      </c>
      <c r="E44" s="62">
        <f t="shared" si="11"/>
        <v>31103022</v>
      </c>
      <c r="F44" s="62">
        <f t="shared" si="11"/>
        <v>817000</v>
      </c>
      <c r="G44" s="62">
        <f t="shared" si="11"/>
        <v>10615534.459999999</v>
      </c>
      <c r="H44" s="62">
        <f t="shared" si="11"/>
        <v>10301717.459999999</v>
      </c>
      <c r="I44" s="62">
        <f t="shared" si="11"/>
        <v>313817</v>
      </c>
      <c r="J44" s="62">
        <f t="shared" si="3"/>
        <v>33.256663983502264</v>
      </c>
      <c r="K44" s="62">
        <f t="shared" si="4"/>
        <v>33.121275032374662</v>
      </c>
      <c r="L44" s="62">
        <f t="shared" si="5"/>
        <v>38.410893512851899</v>
      </c>
      <c r="M44" s="7"/>
    </row>
    <row r="45" spans="1:13" ht="15" customHeight="1" x14ac:dyDescent="0.25">
      <c r="A45" s="69" t="s">
        <v>281</v>
      </c>
      <c r="B45" s="70" t="s">
        <v>221</v>
      </c>
      <c r="C45" s="71" t="s">
        <v>282</v>
      </c>
      <c r="D45" s="72">
        <v>28414622</v>
      </c>
      <c r="E45" s="72">
        <v>27597622</v>
      </c>
      <c r="F45" s="72">
        <v>817000</v>
      </c>
      <c r="G45" s="72">
        <v>9075495.2699999996</v>
      </c>
      <c r="H45" s="72">
        <v>8761678.2699999996</v>
      </c>
      <c r="I45" s="72">
        <v>313817</v>
      </c>
      <c r="J45" s="29">
        <f t="shared" si="3"/>
        <v>31.939524903762575</v>
      </c>
      <c r="K45" s="29">
        <f t="shared" si="4"/>
        <v>31.747946507854913</v>
      </c>
      <c r="L45" s="29">
        <f t="shared" si="5"/>
        <v>38.410893512851899</v>
      </c>
      <c r="M45" s="7"/>
    </row>
    <row r="46" spans="1:13" ht="15" customHeight="1" x14ac:dyDescent="0.25">
      <c r="A46" s="69" t="s">
        <v>283</v>
      </c>
      <c r="B46" s="70" t="s">
        <v>221</v>
      </c>
      <c r="C46" s="71" t="s">
        <v>284</v>
      </c>
      <c r="D46" s="72">
        <v>3505400</v>
      </c>
      <c r="E46" s="72">
        <v>3505400</v>
      </c>
      <c r="F46" s="72">
        <v>0</v>
      </c>
      <c r="G46" s="72">
        <v>1540039.19</v>
      </c>
      <c r="H46" s="72">
        <v>1540039.19</v>
      </c>
      <c r="I46" s="72">
        <v>0</v>
      </c>
      <c r="J46" s="29">
        <f t="shared" si="3"/>
        <v>43.933336851714493</v>
      </c>
      <c r="K46" s="29">
        <f t="shared" si="4"/>
        <v>43.933336851714493</v>
      </c>
      <c r="L46" s="29" t="e">
        <f t="shared" si="5"/>
        <v>#DIV/0!</v>
      </c>
      <c r="M46" s="7"/>
    </row>
    <row r="47" spans="1:13" ht="15" customHeight="1" x14ac:dyDescent="0.25">
      <c r="A47" s="59" t="s">
        <v>373</v>
      </c>
      <c r="B47" s="60" t="s">
        <v>221</v>
      </c>
      <c r="C47" s="61" t="s">
        <v>375</v>
      </c>
      <c r="D47" s="73">
        <f t="shared" ref="D47:I47" si="12">D48</f>
        <v>60000</v>
      </c>
      <c r="E47" s="73">
        <f t="shared" si="12"/>
        <v>60000</v>
      </c>
      <c r="F47" s="73">
        <f t="shared" si="12"/>
        <v>0</v>
      </c>
      <c r="G47" s="73">
        <f t="shared" si="12"/>
        <v>20000</v>
      </c>
      <c r="H47" s="73">
        <f t="shared" si="12"/>
        <v>20000</v>
      </c>
      <c r="I47" s="73">
        <f t="shared" si="12"/>
        <v>0</v>
      </c>
      <c r="J47" s="62">
        <f t="shared" si="3"/>
        <v>33.333333333333329</v>
      </c>
      <c r="K47" s="62">
        <f t="shared" si="4"/>
        <v>33.333333333333329</v>
      </c>
      <c r="L47" s="62" t="e">
        <f t="shared" si="5"/>
        <v>#DIV/0!</v>
      </c>
      <c r="M47" s="7"/>
    </row>
    <row r="48" spans="1:13" ht="15" customHeight="1" x14ac:dyDescent="0.25">
      <c r="A48" s="69" t="s">
        <v>374</v>
      </c>
      <c r="B48" s="70" t="s">
        <v>221</v>
      </c>
      <c r="C48" s="71" t="s">
        <v>376</v>
      </c>
      <c r="D48" s="72">
        <v>60000</v>
      </c>
      <c r="E48" s="72">
        <v>60000</v>
      </c>
      <c r="F48" s="72">
        <v>0</v>
      </c>
      <c r="G48" s="72">
        <v>20000</v>
      </c>
      <c r="H48" s="72">
        <v>20000</v>
      </c>
      <c r="I48" s="72">
        <v>0</v>
      </c>
      <c r="J48" s="29">
        <f t="shared" si="3"/>
        <v>33.333333333333329</v>
      </c>
      <c r="K48" s="29">
        <f t="shared" si="4"/>
        <v>33.333333333333329</v>
      </c>
      <c r="L48" s="29" t="e">
        <f t="shared" si="5"/>
        <v>#DIV/0!</v>
      </c>
      <c r="M48" s="7"/>
    </row>
    <row r="49" spans="1:13" ht="15" customHeight="1" x14ac:dyDescent="0.25">
      <c r="A49" s="59" t="s">
        <v>285</v>
      </c>
      <c r="B49" s="60" t="s">
        <v>221</v>
      </c>
      <c r="C49" s="61" t="s">
        <v>286</v>
      </c>
      <c r="D49" s="62">
        <f t="shared" ref="D49:I49" si="13">SUM(D50:D52)</f>
        <v>18741200</v>
      </c>
      <c r="E49" s="62">
        <f t="shared" si="13"/>
        <v>17890200</v>
      </c>
      <c r="F49" s="62">
        <f t="shared" si="13"/>
        <v>851000</v>
      </c>
      <c r="G49" s="62">
        <f t="shared" si="13"/>
        <v>6040498.7899999991</v>
      </c>
      <c r="H49" s="62">
        <f t="shared" si="13"/>
        <v>5744188.7899999991</v>
      </c>
      <c r="I49" s="62">
        <f t="shared" si="13"/>
        <v>296310</v>
      </c>
      <c r="J49" s="62">
        <f t="shared" si="3"/>
        <v>32.231120685975277</v>
      </c>
      <c r="K49" s="62">
        <f t="shared" si="4"/>
        <v>32.108018859487316</v>
      </c>
      <c r="L49" s="62">
        <f t="shared" si="5"/>
        <v>34.81903642773208</v>
      </c>
      <c r="M49" s="7"/>
    </row>
    <row r="50" spans="1:13" ht="15" customHeight="1" x14ac:dyDescent="0.25">
      <c r="A50" s="69" t="s">
        <v>287</v>
      </c>
      <c r="B50" s="70" t="s">
        <v>221</v>
      </c>
      <c r="C50" s="71" t="s">
        <v>288</v>
      </c>
      <c r="D50" s="72">
        <v>2295000</v>
      </c>
      <c r="E50" s="72">
        <v>1444000</v>
      </c>
      <c r="F50" s="72">
        <v>851000</v>
      </c>
      <c r="G50" s="72">
        <v>1022353.8</v>
      </c>
      <c r="H50" s="72">
        <v>726043.8</v>
      </c>
      <c r="I50" s="72">
        <v>296310</v>
      </c>
      <c r="J50" s="29">
        <f t="shared" si="3"/>
        <v>44.547006535947716</v>
      </c>
      <c r="K50" s="29">
        <f t="shared" si="4"/>
        <v>50.280041551246548</v>
      </c>
      <c r="L50" s="29">
        <f t="shared" si="5"/>
        <v>34.81903642773208</v>
      </c>
      <c r="M50" s="7"/>
    </row>
    <row r="51" spans="1:13" ht="15" customHeight="1" x14ac:dyDescent="0.25">
      <c r="A51" s="69" t="s">
        <v>289</v>
      </c>
      <c r="B51" s="70" t="s">
        <v>221</v>
      </c>
      <c r="C51" s="71" t="s">
        <v>290</v>
      </c>
      <c r="D51" s="72">
        <v>14641700</v>
      </c>
      <c r="E51" s="72">
        <v>14641700</v>
      </c>
      <c r="F51" s="72">
        <v>0</v>
      </c>
      <c r="G51" s="72">
        <v>4488770.3899999997</v>
      </c>
      <c r="H51" s="72">
        <v>4488770.3899999997</v>
      </c>
      <c r="I51" s="72">
        <v>0</v>
      </c>
      <c r="J51" s="29">
        <f t="shared" si="3"/>
        <v>30.657439983062073</v>
      </c>
      <c r="K51" s="29">
        <f t="shared" si="4"/>
        <v>30.657439983062073</v>
      </c>
      <c r="L51" s="29" t="e">
        <f t="shared" si="5"/>
        <v>#DIV/0!</v>
      </c>
      <c r="M51" s="7"/>
    </row>
    <row r="52" spans="1:13" ht="15" customHeight="1" x14ac:dyDescent="0.25">
      <c r="A52" s="69" t="s">
        <v>291</v>
      </c>
      <c r="B52" s="70" t="s">
        <v>221</v>
      </c>
      <c r="C52" s="71" t="s">
        <v>292</v>
      </c>
      <c r="D52" s="72">
        <v>1804500</v>
      </c>
      <c r="E52" s="72">
        <v>1804500</v>
      </c>
      <c r="F52" s="72">
        <v>0</v>
      </c>
      <c r="G52" s="72">
        <v>529374.6</v>
      </c>
      <c r="H52" s="72">
        <v>529374.6</v>
      </c>
      <c r="I52" s="72">
        <v>0</v>
      </c>
      <c r="J52" s="29">
        <f t="shared" si="3"/>
        <v>29.336359102244387</v>
      </c>
      <c r="K52" s="29">
        <f t="shared" si="4"/>
        <v>29.336359102244387</v>
      </c>
      <c r="L52" s="29" t="e">
        <f t="shared" si="5"/>
        <v>#DIV/0!</v>
      </c>
      <c r="M52" s="7"/>
    </row>
    <row r="53" spans="1:13" ht="15" customHeight="1" x14ac:dyDescent="0.25">
      <c r="A53" s="59" t="s">
        <v>293</v>
      </c>
      <c r="B53" s="60" t="s">
        <v>221</v>
      </c>
      <c r="C53" s="61" t="s">
        <v>294</v>
      </c>
      <c r="D53" s="62">
        <f t="shared" ref="D53:I53" si="14">D54+D55</f>
        <v>3000385</v>
      </c>
      <c r="E53" s="62">
        <f t="shared" si="14"/>
        <v>2356476</v>
      </c>
      <c r="F53" s="62">
        <f t="shared" si="14"/>
        <v>643909</v>
      </c>
      <c r="G53" s="62">
        <f t="shared" si="14"/>
        <v>681444.99</v>
      </c>
      <c r="H53" s="62">
        <f t="shared" si="14"/>
        <v>373553.99</v>
      </c>
      <c r="I53" s="62">
        <f t="shared" si="14"/>
        <v>307891</v>
      </c>
      <c r="J53" s="62">
        <f t="shared" si="3"/>
        <v>22.711918303817676</v>
      </c>
      <c r="K53" s="62">
        <f t="shared" si="4"/>
        <v>15.852229770216203</v>
      </c>
      <c r="L53" s="62">
        <f t="shared" si="5"/>
        <v>47.815918087804334</v>
      </c>
      <c r="M53" s="7"/>
    </row>
    <row r="54" spans="1:13" ht="15" customHeight="1" x14ac:dyDescent="0.25">
      <c r="A54" s="69" t="s">
        <v>295</v>
      </c>
      <c r="B54" s="70" t="s">
        <v>221</v>
      </c>
      <c r="C54" s="71" t="s">
        <v>296</v>
      </c>
      <c r="D54" s="72">
        <v>2650385</v>
      </c>
      <c r="E54" s="72">
        <v>2356476</v>
      </c>
      <c r="F54" s="72">
        <v>293909</v>
      </c>
      <c r="G54" s="72">
        <v>504036.99</v>
      </c>
      <c r="H54" s="72">
        <v>373553.99</v>
      </c>
      <c r="I54" s="72">
        <v>130483</v>
      </c>
      <c r="J54" s="29">
        <f t="shared" si="3"/>
        <v>19.017500853649562</v>
      </c>
      <c r="K54" s="29">
        <f t="shared" si="4"/>
        <v>15.852229770216203</v>
      </c>
      <c r="L54" s="29">
        <f t="shared" si="5"/>
        <v>44.395714319738424</v>
      </c>
      <c r="M54" s="7"/>
    </row>
    <row r="55" spans="1:13" ht="25.5" customHeight="1" x14ac:dyDescent="0.25">
      <c r="A55" s="69" t="s">
        <v>297</v>
      </c>
      <c r="B55" s="70" t="s">
        <v>221</v>
      </c>
      <c r="C55" s="71" t="s">
        <v>298</v>
      </c>
      <c r="D55" s="72">
        <v>350000</v>
      </c>
      <c r="E55" s="72">
        <v>0</v>
      </c>
      <c r="F55" s="72">
        <v>350000</v>
      </c>
      <c r="G55" s="72">
        <v>177408</v>
      </c>
      <c r="H55" s="72">
        <v>0</v>
      </c>
      <c r="I55" s="72">
        <v>177408</v>
      </c>
      <c r="J55" s="29">
        <f t="shared" si="3"/>
        <v>50.688000000000002</v>
      </c>
      <c r="K55" s="29" t="e">
        <f t="shared" si="4"/>
        <v>#DIV/0!</v>
      </c>
      <c r="L55" s="29">
        <f t="shared" si="5"/>
        <v>50.688000000000002</v>
      </c>
      <c r="M55" s="7"/>
    </row>
    <row r="56" spans="1:13" ht="51" customHeight="1" x14ac:dyDescent="0.25">
      <c r="A56" s="59" t="s">
        <v>299</v>
      </c>
      <c r="B56" s="60" t="s">
        <v>221</v>
      </c>
      <c r="C56" s="61" t="s">
        <v>300</v>
      </c>
      <c r="D56" s="62">
        <f t="shared" ref="D56:I56" si="15">D57</f>
        <v>0</v>
      </c>
      <c r="E56" s="62">
        <f t="shared" si="15"/>
        <v>0</v>
      </c>
      <c r="F56" s="62">
        <f t="shared" si="15"/>
        <v>0</v>
      </c>
      <c r="G56" s="62">
        <f t="shared" si="15"/>
        <v>0</v>
      </c>
      <c r="H56" s="62">
        <f t="shared" si="15"/>
        <v>0</v>
      </c>
      <c r="I56" s="62">
        <f t="shared" si="15"/>
        <v>0</v>
      </c>
      <c r="J56" s="62" t="e">
        <f t="shared" si="3"/>
        <v>#DIV/0!</v>
      </c>
      <c r="K56" s="62" t="e">
        <f t="shared" si="4"/>
        <v>#DIV/0!</v>
      </c>
      <c r="L56" s="62" t="e">
        <f t="shared" si="5"/>
        <v>#DIV/0!</v>
      </c>
      <c r="M56" s="7"/>
    </row>
    <row r="57" spans="1:13" ht="25.5" customHeight="1" x14ac:dyDescent="0.25">
      <c r="A57" s="69" t="s">
        <v>301</v>
      </c>
      <c r="B57" s="70" t="s">
        <v>221</v>
      </c>
      <c r="C57" s="71" t="s">
        <v>302</v>
      </c>
      <c r="D57" s="72">
        <v>0</v>
      </c>
      <c r="E57" s="72">
        <v>0</v>
      </c>
      <c r="F57" s="72">
        <v>0</v>
      </c>
      <c r="G57" s="72"/>
      <c r="H57" s="72"/>
      <c r="I57" s="72">
        <v>0</v>
      </c>
      <c r="J57" s="29" t="e">
        <f t="shared" si="3"/>
        <v>#DIV/0!</v>
      </c>
      <c r="K57" s="29" t="e">
        <f t="shared" si="4"/>
        <v>#DIV/0!</v>
      </c>
      <c r="L57" s="29" t="e">
        <f t="shared" si="5"/>
        <v>#DIV/0!</v>
      </c>
      <c r="M57" s="7"/>
    </row>
    <row r="58" spans="1:13" ht="46.5" customHeight="1" x14ac:dyDescent="0.25">
      <c r="A58" s="59" t="s">
        <v>303</v>
      </c>
      <c r="B58" s="60" t="s">
        <v>221</v>
      </c>
      <c r="C58" s="61" t="s">
        <v>304</v>
      </c>
      <c r="D58" s="62">
        <f t="shared" ref="D58:I58" si="16">D59</f>
        <v>0</v>
      </c>
      <c r="E58" s="62">
        <f t="shared" si="16"/>
        <v>12515680</v>
      </c>
      <c r="F58" s="62">
        <f t="shared" si="16"/>
        <v>2418200</v>
      </c>
      <c r="G58" s="62">
        <f t="shared" si="16"/>
        <v>0</v>
      </c>
      <c r="H58" s="62">
        <f t="shared" si="16"/>
        <v>4107600</v>
      </c>
      <c r="I58" s="62">
        <f t="shared" si="16"/>
        <v>1211903.23</v>
      </c>
      <c r="J58" s="62" t="e">
        <f t="shared" si="3"/>
        <v>#DIV/0!</v>
      </c>
      <c r="K58" s="62">
        <f t="shared" si="4"/>
        <v>32.819631054804852</v>
      </c>
      <c r="L58" s="62">
        <f t="shared" si="5"/>
        <v>50.11592217351749</v>
      </c>
      <c r="M58" s="7"/>
    </row>
    <row r="59" spans="1:13" ht="15" customHeight="1" thickBot="1" x14ac:dyDescent="0.3">
      <c r="A59" s="69" t="s">
        <v>305</v>
      </c>
      <c r="B59" s="70" t="s">
        <v>221</v>
      </c>
      <c r="C59" s="71" t="s">
        <v>306</v>
      </c>
      <c r="D59" s="72"/>
      <c r="E59" s="72">
        <v>12515680</v>
      </c>
      <c r="F59" s="72">
        <v>2418200</v>
      </c>
      <c r="G59" s="72"/>
      <c r="H59" s="72">
        <v>4107600</v>
      </c>
      <c r="I59" s="72">
        <v>1211903.23</v>
      </c>
      <c r="J59" s="29" t="e">
        <f t="shared" si="3"/>
        <v>#DIV/0!</v>
      </c>
      <c r="K59" s="29">
        <f t="shared" si="4"/>
        <v>32.819631054804852</v>
      </c>
      <c r="L59" s="29">
        <f t="shared" si="5"/>
        <v>50.11592217351749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307</v>
      </c>
      <c r="B61" s="43">
        <v>450</v>
      </c>
      <c r="C61" s="44" t="s">
        <v>20</v>
      </c>
      <c r="D61" s="45">
        <f>Доходы!D9-Расходы!D7</f>
        <v>-4014405.1899999976</v>
      </c>
      <c r="E61" s="45">
        <f>Доходы!E9-Расходы!E7</f>
        <v>-7302644.3700000048</v>
      </c>
      <c r="F61" s="45">
        <f>Доходы!F9-Расходы!F7</f>
        <v>3288239.1799999997</v>
      </c>
      <c r="G61" s="45">
        <f>Доходы!G9-Расходы!G7</f>
        <v>2536871.7900000066</v>
      </c>
      <c r="H61" s="45">
        <f>Доходы!H9-Расходы!H7</f>
        <v>183587.40000002086</v>
      </c>
      <c r="I61" s="45">
        <f>Доходы!I9-Расходы!I7</f>
        <v>2353284.3900000006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K29" sqref="K29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309</v>
      </c>
      <c r="B7" s="20" t="s">
        <v>310</v>
      </c>
      <c r="C7" s="21" t="s">
        <v>20</v>
      </c>
      <c r="D7" s="22">
        <f>D9+D20</f>
        <v>4014405.19</v>
      </c>
      <c r="E7" s="22">
        <f>E9+E20</f>
        <v>7302644.3700000001</v>
      </c>
      <c r="F7" s="29">
        <v>-3288239.18</v>
      </c>
      <c r="G7" s="22">
        <f>G9+G20</f>
        <v>-2536871.79</v>
      </c>
      <c r="H7" s="22">
        <f>H9+H20</f>
        <v>-183587.4</v>
      </c>
      <c r="I7" s="22">
        <f>I9+I20</f>
        <v>-2353284.39</v>
      </c>
      <c r="J7" s="7"/>
    </row>
    <row r="8" spans="1:10" ht="19.5" customHeight="1" x14ac:dyDescent="0.25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312</v>
      </c>
      <c r="B9" s="53" t="s">
        <v>313</v>
      </c>
      <c r="C9" s="28" t="s">
        <v>20</v>
      </c>
      <c r="D9" s="29">
        <v>1810000</v>
      </c>
      <c r="E9" s="29">
        <v>1810000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314</v>
      </c>
      <c r="B10" s="24"/>
      <c r="C10" s="25"/>
      <c r="D10" s="29"/>
      <c r="E10" s="29"/>
      <c r="F10" s="25"/>
      <c r="G10" s="25"/>
      <c r="H10" s="25"/>
      <c r="I10" s="25"/>
      <c r="J10" s="7"/>
    </row>
    <row r="11" spans="1:10" ht="25.5" customHeight="1" x14ac:dyDescent="0.25">
      <c r="A11" s="55" t="s">
        <v>315</v>
      </c>
      <c r="B11" s="56" t="s">
        <v>313</v>
      </c>
      <c r="C11" s="57" t="s">
        <v>316</v>
      </c>
      <c r="D11" s="29">
        <v>1810000</v>
      </c>
      <c r="E11" s="29">
        <v>1810000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317</v>
      </c>
      <c r="B12" s="56" t="s">
        <v>313</v>
      </c>
      <c r="C12" s="57" t="s">
        <v>318</v>
      </c>
      <c r="D12" s="29">
        <v>1810000</v>
      </c>
      <c r="E12" s="29">
        <v>1810000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319</v>
      </c>
      <c r="B13" s="56" t="s">
        <v>313</v>
      </c>
      <c r="C13" s="57" t="s">
        <v>320</v>
      </c>
      <c r="D13" s="29">
        <v>1810000</v>
      </c>
      <c r="E13" s="29">
        <v>1810000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321</v>
      </c>
      <c r="B14" s="56" t="s">
        <v>313</v>
      </c>
      <c r="C14" s="57" t="s">
        <v>322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323</v>
      </c>
      <c r="B15" s="56" t="s">
        <v>313</v>
      </c>
      <c r="C15" s="57" t="s">
        <v>324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325</v>
      </c>
      <c r="B16" s="56" t="s">
        <v>313</v>
      </c>
      <c r="C16" s="57" t="s">
        <v>326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327</v>
      </c>
      <c r="B17" s="56" t="s">
        <v>313</v>
      </c>
      <c r="C17" s="57" t="s">
        <v>328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331</v>
      </c>
      <c r="B20" s="53" t="s">
        <v>332</v>
      </c>
      <c r="C20" s="28" t="s">
        <v>20</v>
      </c>
      <c r="D20" s="29">
        <v>2204405.19</v>
      </c>
      <c r="E20" s="29">
        <v>5492644.3700000001</v>
      </c>
      <c r="F20" s="29">
        <v>-3288239.18</v>
      </c>
      <c r="G20" s="29">
        <v>-2536871.79</v>
      </c>
      <c r="H20" s="29">
        <v>-183587.4</v>
      </c>
      <c r="I20" s="29">
        <v>-2353284.39</v>
      </c>
      <c r="J20" s="7"/>
    </row>
    <row r="21" spans="1:10" ht="25.5" customHeight="1" x14ac:dyDescent="0.25">
      <c r="A21" s="55" t="s">
        <v>333</v>
      </c>
      <c r="B21" s="56" t="s">
        <v>332</v>
      </c>
      <c r="C21" s="57" t="s">
        <v>334</v>
      </c>
      <c r="D21" s="29">
        <v>2204405.19</v>
      </c>
      <c r="E21" s="29">
        <v>5492644.3700000001</v>
      </c>
      <c r="F21" s="29">
        <v>-3288239.18</v>
      </c>
      <c r="G21" s="29">
        <v>-2536871.79</v>
      </c>
      <c r="H21" s="29">
        <v>-183587.4</v>
      </c>
      <c r="I21" s="29">
        <v>-2353284.39</v>
      </c>
      <c r="J21" s="7"/>
    </row>
    <row r="22" spans="1:10" ht="24.75" customHeight="1" x14ac:dyDescent="0.25">
      <c r="A22" s="52" t="s">
        <v>335</v>
      </c>
      <c r="B22" s="53" t="s">
        <v>336</v>
      </c>
      <c r="C22" s="28" t="s">
        <v>20</v>
      </c>
      <c r="D22" s="29">
        <f>D23</f>
        <v>-436003782.79000002</v>
      </c>
      <c r="E22" s="29">
        <v>-369790502.79000002</v>
      </c>
      <c r="F22" s="29">
        <v>-66213280</v>
      </c>
      <c r="G22" s="22">
        <f>G23</f>
        <v>-154973931.39000002</v>
      </c>
      <c r="H22" s="22">
        <v>-129262166.59</v>
      </c>
      <c r="I22" s="22">
        <v>-25711764.800000001</v>
      </c>
      <c r="J22" s="7"/>
    </row>
    <row r="23" spans="1:10" ht="15" customHeight="1" x14ac:dyDescent="0.25">
      <c r="A23" s="55" t="s">
        <v>337</v>
      </c>
      <c r="B23" s="56" t="s">
        <v>336</v>
      </c>
      <c r="C23" s="57" t="s">
        <v>338</v>
      </c>
      <c r="D23" s="29">
        <f>D24</f>
        <v>-436003782.79000002</v>
      </c>
      <c r="E23" s="29">
        <v>-369790502.79000002</v>
      </c>
      <c r="F23" s="29">
        <v>-66213280</v>
      </c>
      <c r="G23" s="22">
        <f>G24</f>
        <v>-154973931.39000002</v>
      </c>
      <c r="H23" s="22">
        <v>-129262166.59</v>
      </c>
      <c r="I23" s="22">
        <v>-25711764.800000001</v>
      </c>
      <c r="J23" s="7"/>
    </row>
    <row r="24" spans="1:10" ht="25.5" customHeight="1" x14ac:dyDescent="0.25">
      <c r="A24" s="55" t="s">
        <v>339</v>
      </c>
      <c r="B24" s="56" t="s">
        <v>336</v>
      </c>
      <c r="C24" s="57" t="s">
        <v>340</v>
      </c>
      <c r="D24" s="29">
        <f>D25+D26</f>
        <v>-436003782.79000002</v>
      </c>
      <c r="E24" s="29">
        <v>-369790502.79000002</v>
      </c>
      <c r="F24" s="29">
        <v>-66213280</v>
      </c>
      <c r="G24" s="22">
        <f>G25+G26</f>
        <v>-154973931.39000002</v>
      </c>
      <c r="H24" s="22">
        <v>-129262166.59</v>
      </c>
      <c r="I24" s="22">
        <v>-25711764.800000001</v>
      </c>
      <c r="J24" s="7"/>
    </row>
    <row r="25" spans="1:10" ht="25.5" customHeight="1" x14ac:dyDescent="0.25">
      <c r="A25" s="55" t="s">
        <v>341</v>
      </c>
      <c r="B25" s="56" t="s">
        <v>336</v>
      </c>
      <c r="C25" s="57" t="s">
        <v>342</v>
      </c>
      <c r="D25" s="29">
        <v>-369790502.79000002</v>
      </c>
      <c r="E25" s="29">
        <v>-369790502.79000002</v>
      </c>
      <c r="F25" s="29"/>
      <c r="G25" s="22">
        <v>-129262166.59</v>
      </c>
      <c r="H25" s="22">
        <v>-129262166.59</v>
      </c>
      <c r="I25" s="22"/>
      <c r="J25" s="7"/>
    </row>
    <row r="26" spans="1:10" ht="25.5" customHeight="1" x14ac:dyDescent="0.25">
      <c r="A26" s="55" t="s">
        <v>343</v>
      </c>
      <c r="B26" s="56" t="s">
        <v>336</v>
      </c>
      <c r="C26" s="57" t="s">
        <v>344</v>
      </c>
      <c r="D26" s="29">
        <v>-66213280</v>
      </c>
      <c r="E26" s="29" t="s">
        <v>21</v>
      </c>
      <c r="F26" s="29">
        <v>-66213280</v>
      </c>
      <c r="G26" s="22">
        <v>-25711764.800000001</v>
      </c>
      <c r="H26" s="22" t="s">
        <v>21</v>
      </c>
      <c r="I26" s="22">
        <v>-25711764.800000001</v>
      </c>
      <c r="J26" s="7"/>
    </row>
    <row r="27" spans="1:10" ht="24.75" customHeight="1" x14ac:dyDescent="0.25">
      <c r="A27" s="52" t="s">
        <v>345</v>
      </c>
      <c r="B27" s="53" t="s">
        <v>346</v>
      </c>
      <c r="C27" s="28" t="s">
        <v>20</v>
      </c>
      <c r="D27" s="29">
        <f>D28</f>
        <v>438208187.98000002</v>
      </c>
      <c r="E27" s="29">
        <v>375283147.16000003</v>
      </c>
      <c r="F27" s="29">
        <v>62925040.82</v>
      </c>
      <c r="G27" s="22">
        <f>G28</f>
        <v>152437059.59999999</v>
      </c>
      <c r="H27" s="22">
        <v>129078579.19</v>
      </c>
      <c r="I27" s="22">
        <v>23358480.41</v>
      </c>
      <c r="J27" s="7"/>
    </row>
    <row r="28" spans="1:10" ht="15" customHeight="1" x14ac:dyDescent="0.25">
      <c r="A28" s="55" t="s">
        <v>347</v>
      </c>
      <c r="B28" s="56" t="s">
        <v>346</v>
      </c>
      <c r="C28" s="57" t="s">
        <v>348</v>
      </c>
      <c r="D28" s="29">
        <f>D29</f>
        <v>438208187.98000002</v>
      </c>
      <c r="E28" s="29">
        <v>375283147.16000003</v>
      </c>
      <c r="F28" s="29">
        <v>62925040.82</v>
      </c>
      <c r="G28" s="22">
        <f>G29</f>
        <v>152437059.59999999</v>
      </c>
      <c r="H28" s="22">
        <v>129078579.19</v>
      </c>
      <c r="I28" s="22">
        <v>23358480.41</v>
      </c>
      <c r="J28" s="7"/>
    </row>
    <row r="29" spans="1:10" ht="25.5" customHeight="1" x14ac:dyDescent="0.25">
      <c r="A29" s="55" t="s">
        <v>349</v>
      </c>
      <c r="B29" s="56" t="s">
        <v>346</v>
      </c>
      <c r="C29" s="57" t="s">
        <v>350</v>
      </c>
      <c r="D29" s="29">
        <f>D30+D31</f>
        <v>438208187.98000002</v>
      </c>
      <c r="E29" s="29">
        <v>375283147.16000003</v>
      </c>
      <c r="F29" s="29">
        <v>62925040.82</v>
      </c>
      <c r="G29" s="22">
        <f>G30+G31</f>
        <v>152437059.59999999</v>
      </c>
      <c r="H29" s="22">
        <v>129078579.19</v>
      </c>
      <c r="I29" s="22">
        <v>23358480.41</v>
      </c>
      <c r="J29" s="7"/>
    </row>
    <row r="30" spans="1:10" ht="25.5" customHeight="1" x14ac:dyDescent="0.25">
      <c r="A30" s="55" t="s">
        <v>351</v>
      </c>
      <c r="B30" s="56" t="s">
        <v>346</v>
      </c>
      <c r="C30" s="57" t="s">
        <v>352</v>
      </c>
      <c r="D30" s="29">
        <v>375283147.16000003</v>
      </c>
      <c r="E30" s="29">
        <v>375283147.16000003</v>
      </c>
      <c r="F30" s="29" t="s">
        <v>21</v>
      </c>
      <c r="G30" s="22">
        <v>129078579.19</v>
      </c>
      <c r="H30" s="22">
        <v>129078579.19</v>
      </c>
      <c r="I30" s="22" t="s">
        <v>21</v>
      </c>
      <c r="J30" s="7"/>
    </row>
    <row r="31" spans="1:10" ht="25.5" customHeight="1" x14ac:dyDescent="0.25">
      <c r="A31" s="55" t="s">
        <v>353</v>
      </c>
      <c r="B31" s="56" t="s">
        <v>346</v>
      </c>
      <c r="C31" s="57" t="s">
        <v>354</v>
      </c>
      <c r="D31" s="29">
        <v>62925040.82</v>
      </c>
      <c r="E31" s="29" t="s">
        <v>21</v>
      </c>
      <c r="F31" s="29">
        <v>62925040.82</v>
      </c>
      <c r="G31" s="22">
        <v>23358480.41</v>
      </c>
      <c r="H31" s="22" t="s">
        <v>21</v>
      </c>
      <c r="I31" s="22">
        <v>23358480.41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2019-06-21T06:35:21Z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